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erial Bal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sz val="10"/>
            <rFont val="Arial"/>
            <family val="2"/>
          </rPr>
          <t>National stock figure 31/12/1940 from civil 1 less civilian stock 1/1/1941 card index table 2</t>
        </r>
      </text>
    </comment>
    <comment ref="B4" authorId="0">
      <text>
        <r>
          <rPr>
            <sz val="10"/>
            <rFont val="Arial"/>
            <family val="2"/>
          </rPr>
          <t>GATVU table 15</t>
        </r>
      </text>
    </comment>
    <comment ref="B34" authorId="0">
      <text>
        <r>
          <rPr>
            <sz val="10"/>
            <rFont val="Arial"/>
            <family val="2"/>
          </rPr>
          <t>Jan1941</t>
        </r>
      </text>
    </comment>
    <comment ref="B42" authorId="0">
      <text>
        <r>
          <rPr>
            <sz val="10"/>
            <rFont val="Arial"/>
            <family val="2"/>
          </rPr>
          <t>Half of 1940 total scrappage figure</t>
        </r>
      </text>
    </comment>
    <comment ref="B159" authorId="0">
      <text>
        <r>
          <rPr>
            <sz val="10"/>
            <rFont val="Arial"/>
            <family val="2"/>
          </rPr>
          <t>Table 6</t>
        </r>
      </text>
    </comment>
    <comment ref="B328" authorId="0">
      <text>
        <r>
          <rPr>
            <sz val="10"/>
            <rFont val="Arial"/>
            <family val="2"/>
          </rPr>
          <t>Corrected to 655,700</t>
        </r>
      </text>
    </comment>
    <comment ref="B329" authorId="0">
      <text>
        <r>
          <rPr>
            <sz val="10"/>
            <rFont val="Arial"/>
            <family val="2"/>
          </rPr>
          <t>Corrected to 625,400</t>
        </r>
      </text>
    </comment>
    <comment ref="B333" authorId="0">
      <text>
        <r>
          <rPr>
            <sz val="10"/>
            <rFont val="Arial"/>
            <family val="2"/>
          </rPr>
          <t>Corrected to 106,900</t>
        </r>
      </text>
    </comment>
    <comment ref="C35" authorId="0">
      <text>
        <r>
          <rPr>
            <sz val="10"/>
            <rFont val="Arial"/>
            <family val="2"/>
          </rPr>
          <t>Hunter allocates 46.1 for wartime production in 1941</t>
        </r>
      </text>
    </comment>
    <comment ref="C159" authorId="0">
      <text>
        <r>
          <rPr>
            <sz val="10"/>
            <rFont val="Arial"/>
            <family val="2"/>
          </rPr>
          <t>Table 4</t>
        </r>
      </text>
    </comment>
    <comment ref="C393" authorId="0">
      <text>
        <r>
          <rPr>
            <sz val="10"/>
            <rFont val="Arial"/>
            <family val="2"/>
          </rPr>
          <t>46,100 produced 22.06.41 to 1.1.42</t>
        </r>
      </text>
    </comment>
    <comment ref="G383" authorId="0">
      <text>
        <r>
          <rPr>
            <sz val="10"/>
            <rFont val="Arial"/>
            <family val="2"/>
          </rPr>
          <t>To May 1945</t>
        </r>
      </text>
    </comment>
    <comment ref="G393" authorId="0">
      <text>
        <r>
          <rPr>
            <sz val="10"/>
            <rFont val="Arial"/>
            <family val="2"/>
          </rPr>
          <t>For Calendar year</t>
        </r>
      </text>
    </comment>
    <comment ref="H5" authorId="0">
      <text>
        <r>
          <rPr>
            <sz val="10"/>
            <rFont val="Arial"/>
            <family val="2"/>
          </rPr>
          <t>GATVU table 5</t>
        </r>
      </text>
    </comment>
    <comment ref="H6" authorId="0">
      <text>
        <r>
          <rPr>
            <sz val="10"/>
            <rFont val="Arial"/>
            <family val="2"/>
          </rPr>
          <t>GATVU table 5</t>
        </r>
      </text>
    </comment>
    <comment ref="K56" authorId="0">
      <text>
        <r>
          <rPr>
            <sz val="10"/>
            <rFont val="Arial"/>
            <family val="2"/>
          </rPr>
          <t>GABTU Report</t>
        </r>
      </text>
    </comment>
    <comment ref="K159" authorId="0">
      <text>
        <r>
          <rPr>
            <sz val="10"/>
            <rFont val="Arial"/>
            <family val="2"/>
          </rPr>
          <t>Table 6</t>
        </r>
      </text>
    </comment>
    <comment ref="L159" authorId="0">
      <text>
        <r>
          <rPr>
            <sz val="10"/>
            <rFont val="Arial"/>
            <family val="2"/>
          </rPr>
          <t>Table 4</t>
        </r>
      </text>
    </comment>
  </commentList>
</comments>
</file>

<file path=xl/sharedStrings.xml><?xml version="1.0" encoding="utf-8"?>
<sst xmlns="http://schemas.openxmlformats.org/spreadsheetml/2006/main" count="702" uniqueCount="396">
  <si>
    <t>Wartime Material Balance</t>
  </si>
  <si>
    <t>Military Vehicles Available</t>
  </si>
  <si>
    <t xml:space="preserve">total  </t>
  </si>
  <si>
    <t>In stock on 1 January</t>
  </si>
  <si>
    <t xml:space="preserve">GATVU table 6  </t>
  </si>
  <si>
    <t>+Acquisitions from domestic production</t>
  </si>
  <si>
    <t>GATVU table 17 and 16</t>
  </si>
  <si>
    <t>+Acquisitions from imports</t>
  </si>
  <si>
    <t>GATVU table 4</t>
  </si>
  <si>
    <t>+Acquisitions from trophy vehicles</t>
  </si>
  <si>
    <t>GATVU table 6  calculated</t>
  </si>
  <si>
    <t>+Transfers from civilian stocks</t>
  </si>
  <si>
    <t>GATVU table 12</t>
  </si>
  <si>
    <t>.= total available</t>
  </si>
  <si>
    <t>Military Vehicles Allocated</t>
  </si>
  <si>
    <t>In stock at period end</t>
  </si>
  <si>
    <t>GATVU table 12 1945 stock at May 1945</t>
  </si>
  <si>
    <t>+ Write offs and losses</t>
  </si>
  <si>
    <t>GATVU table 12 1945 at May 1945</t>
  </si>
  <si>
    <t>+Exports</t>
  </si>
  <si>
    <t>+Transfers to  civilian economy</t>
  </si>
  <si>
    <t>GAVTU table 12</t>
  </si>
  <si>
    <t>+Unexplained residual</t>
  </si>
  <si>
    <t>.= total allocated</t>
  </si>
  <si>
    <t>Civilian Vehicles Available</t>
  </si>
  <si>
    <t>card index table 2</t>
  </si>
  <si>
    <t>calculated from GATVU table 17 as overall production less military production</t>
  </si>
  <si>
    <t>GAVTU table 20 minus table 4</t>
  </si>
  <si>
    <t>+Transfers from military</t>
  </si>
  <si>
    <t>Civilian Vehicles Allocated</t>
  </si>
  <si>
    <t>no figures for years GATVU table 13 gives wartime total</t>
  </si>
  <si>
    <t xml:space="preserve"> </t>
  </si>
  <si>
    <t>+Transfers to military</t>
  </si>
  <si>
    <t xml:space="preserve">    </t>
  </si>
  <si>
    <t>source</t>
  </si>
  <si>
    <t>National Fleet Vehicles Available</t>
  </si>
  <si>
    <t>National economy in the GPW</t>
  </si>
  <si>
    <t>GATVU table 20</t>
  </si>
  <si>
    <t>+Transfers in.</t>
  </si>
  <si>
    <t>National Fleet Vehicles Allocated</t>
  </si>
  <si>
    <t>In stock 31 December</t>
  </si>
  <si>
    <t>GATVU table 6 and card index table 2 but Military figures until May 1945</t>
  </si>
  <si>
    <t>+ Write offs and losses military</t>
  </si>
  <si>
    <t>No annual figures/military losses GATVU table 12/ civilian losses no annual figures but total of 420,000 from table 13</t>
  </si>
  <si>
    <t>+ Write offs and losses civilian</t>
  </si>
  <si>
    <t>calculated from GATVU table 12 with same proportions as military</t>
  </si>
  <si>
    <t>Data Sets</t>
  </si>
  <si>
    <t>GATVU REPORT</t>
  </si>
  <si>
    <t>Белых, А. О.  - Главное автобронетанковое управление : люди, события, факты в документах [The Main Auto-Armoured Directorate - People, events, facts in documents.] kn. 4. 1944-1945 Министерство обороны РФ 2004</t>
  </si>
  <si>
    <t xml:space="preserve">Table 1 </t>
  </si>
  <si>
    <t>Motor Vehicle Park of Red Army at start of war</t>
  </si>
  <si>
    <t>Total</t>
  </si>
  <si>
    <t>Trucks and special</t>
  </si>
  <si>
    <t>Including</t>
  </si>
  <si>
    <t>Cars</t>
  </si>
  <si>
    <t>Motorcycles</t>
  </si>
  <si>
    <t>GAS</t>
  </si>
  <si>
    <t>ZIS</t>
  </si>
  <si>
    <t>YaG</t>
  </si>
  <si>
    <t>other</t>
  </si>
  <si>
    <t>M-1</t>
  </si>
  <si>
    <t>ZIS-101</t>
  </si>
  <si>
    <t>Table 2</t>
  </si>
  <si>
    <t>Distribution of vehicles by district on the outbreak of war</t>
  </si>
  <si>
    <t> </t>
  </si>
  <si>
    <t>Border districts 
(West, Kiev, Leningrad, Baltic, Odessa)</t>
  </si>
  <si>
    <t>Inner district 
(Moscow, Orel, Kharkov, North Caucasus, Transcaucasia, Volga, Arkhangelsk, Average Asian, Ural, Siberia)</t>
  </si>
  <si>
    <t>Trans-Baikal District, 
DVFront</t>
  </si>
  <si>
    <t>Number of cars</t>
  </si>
  <si>
    <t>149.3 thous. Pcs.</t>
  </si>
  <si>
    <t>59.7 thousand. Pieces.</t>
  </si>
  <si>
    <t>63.6 thousand. Pieces.</t>
  </si>
  <si>
    <t>% Of the entire fleet</t>
  </si>
  <si>
    <t>Table 3</t>
  </si>
  <si>
    <t>Motor Vehicles of Civil economy January 1941</t>
  </si>
  <si>
    <t>all cars</t>
  </si>
  <si>
    <t>of them:</t>
  </si>
  <si>
    <t>trucks and special</t>
  </si>
  <si>
    <t>passenger</t>
  </si>
  <si>
    <t xml:space="preserve">Table 4 </t>
  </si>
  <si>
    <t>Receipt of vehicles to the Army during the war years</t>
  </si>
  <si>
    <t>years</t>
  </si>
  <si>
    <t>domestic</t>
  </si>
  <si>
    <t>import</t>
  </si>
  <si>
    <t>joined the army</t>
  </si>
  <si>
    <t>mid-month supply of</t>
  </si>
  <si>
    <t>1941 (from 22.06 to 31.12)</t>
  </si>
  <si>
    <t>1945 (from 1.01 at 9.05)</t>
  </si>
  <si>
    <t>Total:</t>
  </si>
  <si>
    <t>% Of the total revenues</t>
  </si>
  <si>
    <t>Table 5</t>
  </si>
  <si>
    <t>Receipt of vehicles into the Army by type</t>
  </si>
  <si>
    <t>Cargo</t>
  </si>
  <si>
    <t>Tractors</t>
  </si>
  <si>
    <t>Including cross country</t>
  </si>
  <si>
    <t>National</t>
  </si>
  <si>
    <t>Import</t>
  </si>
  <si>
    <t>see Vorsin for figure going into civil economy</t>
  </si>
  <si>
    <t>% of Total number vehicles</t>
  </si>
  <si>
    <t>Table 6</t>
  </si>
  <si>
    <t>Increase of the Army park during the war</t>
  </si>
  <si>
    <t>trophy</t>
  </si>
  <si>
    <t>Total ecl trophy</t>
  </si>
  <si>
    <t>Availability</t>
  </si>
  <si>
    <t>% Of the total 
fleet</t>
  </si>
  <si>
    <t>On 22.06.1941, the</t>
  </si>
  <si>
    <t>-</t>
  </si>
  <si>
    <t>On 01/01/1942, the</t>
  </si>
  <si>
    <t>On 01/01/1943, the</t>
  </si>
  <si>
    <t>On 01/01/1944, the</t>
  </si>
  <si>
    <t>On 01/01/1945, the</t>
  </si>
  <si>
    <t>On 01/05/1945, the</t>
  </si>
  <si>
    <t>Table 7</t>
  </si>
  <si>
    <t>Increase of the Army parks by type of vehicle</t>
  </si>
  <si>
    <t>types of vehicles</t>
  </si>
  <si>
    <t>On 22.06. 1941</t>
  </si>
  <si>
    <t>1.01. 1942</t>
  </si>
  <si>
    <t>1.01. 1943</t>
  </si>
  <si>
    <t>1.01. 1944</t>
  </si>
  <si>
    <t>1.01. 1945</t>
  </si>
  <si>
    <t>1.05. 1945</t>
  </si>
  <si>
    <t>% Increase 
during the war</t>
  </si>
  <si>
    <t>of which cross country</t>
  </si>
  <si>
    <t>Freight</t>
  </si>
  <si>
    <t>of which prime movers</t>
  </si>
  <si>
    <t>Buses and pickup</t>
  </si>
  <si>
    <t>special</t>
  </si>
  <si>
    <t>Total fleet</t>
  </si>
  <si>
    <t>Table 8</t>
  </si>
  <si>
    <t>Increase in the carrying capacity of theArmy vehicle park</t>
  </si>
  <si>
    <t>The tonnage of cargo park</t>
  </si>
  <si>
    <t>On 22.06. 
1941</t>
  </si>
  <si>
    <t>1.01. 
1942</t>
  </si>
  <si>
    <t>1.01. 
1943</t>
  </si>
  <si>
    <t>1.01. 
1944</t>
  </si>
  <si>
    <t>1.01. 
1945</t>
  </si>
  <si>
    <t>1.05. 
1945</t>
  </si>
  <si>
    <t>The percentage 
increase in 
the years of war</t>
  </si>
  <si>
    <t>3-ton machines</t>
  </si>
  <si>
    <t>% Of the freight yard</t>
  </si>
  <si>
    <t>1.5-ton machines</t>
  </si>
  <si>
    <t>3/4-ton machines</t>
  </si>
  <si>
    <t>Total truck fleet</t>
  </si>
  <si>
    <t>Table 9</t>
  </si>
  <si>
    <t xml:space="preserve">Change in the technical state of the Army vehicle park </t>
  </si>
  <si>
    <t>serviceable 
machines</t>
  </si>
  <si>
    <t>defective 
machines</t>
  </si>
  <si>
    <t>Including:</t>
  </si>
  <si>
    <t>require 
an average 
repair</t>
  </si>
  <si>
    <t>require 
major 
repairs</t>
  </si>
  <si>
    <t>On 1.01.1944g.</t>
  </si>
  <si>
    <t>Table 10</t>
  </si>
  <si>
    <t>Establishment of the Army park</t>
  </si>
  <si>
    <t>1.08. 1942</t>
  </si>
  <si>
    <t>State</t>
  </si>
  <si>
    <t>shortage</t>
  </si>
  <si>
    <t>% staffing</t>
  </si>
  <si>
    <t>Table 11</t>
  </si>
  <si>
    <t>Losses of the Red Army vehicle park during the war 22.06.1941 to 01.05.1945</t>
  </si>
  <si>
    <t>Availability 22.06. 1941</t>
  </si>
  <si>
    <t>Received</t>
  </si>
  <si>
    <t>from industry and imports</t>
  </si>
  <si>
    <t>Table 4</t>
  </si>
  <si>
    <t>mobilised from the national economy</t>
  </si>
  <si>
    <t>Captured enemy</t>
  </si>
  <si>
    <t>issued to the national economy</t>
  </si>
  <si>
    <t>Should be in the army</t>
  </si>
  <si>
    <t>Availability of 01.05.1945</t>
  </si>
  <si>
    <t>Total loss</t>
  </si>
  <si>
    <t>combat losses (including cars, 
left the enemy)</t>
  </si>
  <si>
    <t>decline due to technical obsolescence</t>
  </si>
  <si>
    <t>Table 12</t>
  </si>
  <si>
    <t>Loss of Motor Vehicles by Red Army excluding Captured vehicles</t>
  </si>
  <si>
    <t>Reconstructed Table</t>
  </si>
  <si>
    <t>Number at start of year</t>
  </si>
  <si>
    <t>Receipts during the year</t>
  </si>
  <si>
    <t>Transfer to civil economy</t>
  </si>
  <si>
    <t>Total year end</t>
  </si>
  <si>
    <t>Actual number at year end</t>
  </si>
  <si>
    <t>Loss 
for the year</t>
  </si>
  <si>
    <t>Civilian loss for year assigned as per military losses</t>
  </si>
  <si>
    <t>New 
machines</t>
  </si>
  <si>
    <t>From civil 
Economy</t>
  </si>
  <si>
    <t>1945 (from 1.01 to 9.05.45)</t>
  </si>
  <si>
    <t>Total 22.06.1941 to 09.05.1945</t>
  </si>
  <si>
    <t>Note: This table does not add up so another version has been rreconstructed from the data in other tables</t>
  </si>
  <si>
    <t>calculated</t>
  </si>
  <si>
    <t>Table 13</t>
  </si>
  <si>
    <t>Losses of the National civil economy vehicle park during the war 22.06.1941 to 01.05.1945</t>
  </si>
  <si>
    <t>It consisted of the outbreak of war</t>
  </si>
  <si>
    <t>Transfer from the army</t>
  </si>
  <si>
    <t>new machines</t>
  </si>
  <si>
    <t>from Army units</t>
  </si>
  <si>
    <t>Received from the industry and imports</t>
  </si>
  <si>
    <t>Handed over to the army to mobilize</t>
  </si>
  <si>
    <t>Should be in the national economy</t>
  </si>
  <si>
    <t>loss</t>
  </si>
  <si>
    <t xml:space="preserve">of which  </t>
  </si>
  <si>
    <t>for normal wear and tear</t>
  </si>
  <si>
    <t>left the territory occupied by the enemy, lost as a result of air raids, abandoned during the evacuation, etc.</t>
  </si>
  <si>
    <t xml:space="preserve">Production   </t>
  </si>
  <si>
    <t>Table 14</t>
  </si>
  <si>
    <t>Prewar production of GAZ and VIS vehicles</t>
  </si>
  <si>
    <t>Period</t>
  </si>
  <si>
    <t>released</t>
  </si>
  <si>
    <t>per month on average</t>
  </si>
  <si>
    <t>of 1937</t>
  </si>
  <si>
    <t>of 1938</t>
  </si>
  <si>
    <t>of 1939</t>
  </si>
  <si>
    <t>of 1940</t>
  </si>
  <si>
    <t>from 1.01 at 22.06. 1941</t>
  </si>
  <si>
    <t>Table 15</t>
  </si>
  <si>
    <t>Supply of automobiles Commissariat of Defense factories "GAZ" and "VIS" from January 1 to June 22, 1941</t>
  </si>
  <si>
    <t>Factory</t>
  </si>
  <si>
    <t>Release from 1.01 
on 22.06.1941 year</t>
  </si>
  <si>
    <t>Handed to NKO</t>
  </si>
  <si>
    <t>NKO obtained% 
of the issue</t>
  </si>
  <si>
    <t>Civilian production</t>
  </si>
  <si>
    <t>in total</t>
  </si>
  <si>
    <t>Table 16</t>
  </si>
  <si>
    <t>Production of cars during the war years (thous. Pcs., According to automotive plants)</t>
  </si>
  <si>
    <t>1941 
(22 Jun 41-   1 Jan.1942)</t>
  </si>
  <si>
    <t>1945 
(1 Jan 1945- 9 May 1945)</t>
  </si>
  <si>
    <t>Total for war years</t>
  </si>
  <si>
    <t>The average 
issue of 
the war years</t>
  </si>
  <si>
    <t>Ulyanovsk branch ZIS</t>
  </si>
  <si>
    <t>UralZIS-</t>
  </si>
  <si>
    <t>Table 17</t>
  </si>
  <si>
    <t xml:space="preserve"> Supply of domestic cars to the Commissariat of Defense during the war (thous</t>
  </si>
  <si>
    <t>1941 
(with 22.06 on 01.01.1942, the)</t>
  </si>
  <si>
    <t>1945 
(from 1.01 at 9.05)</t>
  </si>
  <si>
    <t>During the war</t>
  </si>
  <si>
    <t>Production of cars</t>
  </si>
  <si>
    <t>NKO Supply</t>
  </si>
  <si>
    <t>Percentage of release</t>
  </si>
  <si>
    <t>Civilian supply</t>
  </si>
  <si>
    <t>Table 18</t>
  </si>
  <si>
    <t>Proceeds from the special vehicle industry during the war (pcs.)</t>
  </si>
  <si>
    <t>vehicle type</t>
  </si>
  <si>
    <t>1945 (May 9)</t>
  </si>
  <si>
    <t>plan 
delivery</t>
  </si>
  <si>
    <t>supplied</t>
  </si>
  <si>
    <t>% 
Plan delivered</t>
  </si>
  <si>
    <t>Petrol tanker chassis ZIS-5 and benzotsisterny 2-DOS. trailers</t>
  </si>
  <si>
    <t>mobile work shops type "A"</t>
  </si>
  <si>
    <t>mobile work workshops such as "B"</t>
  </si>
  <si>
    <t>mobile-charging station (CCD 4)</t>
  </si>
  <si>
    <t>Total special vehicles</t>
  </si>
  <si>
    <t>Table 19</t>
  </si>
  <si>
    <t>Delivery of special vehicles GAU RKKA on May 9, 1945 (pcs.)</t>
  </si>
  <si>
    <t>Name of the armed forces</t>
  </si>
  <si>
    <t>Fuel tankers</t>
  </si>
  <si>
    <t>Charging station CCD 4</t>
  </si>
  <si>
    <t>Workshops  "A"</t>
  </si>
  <si>
    <t>Workshops  "B"</t>
  </si>
  <si>
    <t>Total 
special 
machines</t>
  </si>
  <si>
    <t>Car</t>
  </si>
  <si>
    <t>tank</t>
  </si>
  <si>
    <t>artillery</t>
  </si>
  <si>
    <t>mortar</t>
  </si>
  <si>
    <t>Air Force KA</t>
  </si>
  <si>
    <t>Main military-sanitary management KA</t>
  </si>
  <si>
    <t>KA fuel supply management</t>
  </si>
  <si>
    <t>The main road KA control</t>
  </si>
  <si>
    <t>defense part</t>
  </si>
  <si>
    <t>AFLRO</t>
  </si>
  <si>
    <t>Airborne troops</t>
  </si>
  <si>
    <t>cavalry</t>
  </si>
  <si>
    <t>military District</t>
  </si>
  <si>
    <t>Fronts and armies</t>
  </si>
  <si>
    <t>Allied formations</t>
  </si>
  <si>
    <t>Narkomvoenmorflot</t>
  </si>
  <si>
    <t>People's Commissariat of Internal Affairs</t>
  </si>
  <si>
    <t>The General Staff of the Red Army</t>
  </si>
  <si>
    <t>engineering units</t>
  </si>
  <si>
    <t>Military schools</t>
  </si>
  <si>
    <t>Air defence</t>
  </si>
  <si>
    <t>Different units and agencies</t>
  </si>
  <si>
    <t>civic organizations</t>
  </si>
  <si>
    <t>Imports</t>
  </si>
  <si>
    <t>Table 20</t>
  </si>
  <si>
    <t xml:space="preserve">The number of imported cars received the People's Commissariat of the People's Commissariat of Foreign Trade during the war (thous. Pcs.) Defense </t>
  </si>
  <si>
    <t>machines receipt items</t>
  </si>
  <si>
    <t>1945 (at 9.05)</t>
  </si>
  <si>
    <t>Through the northern ports</t>
  </si>
  <si>
    <t>through Iran</t>
  </si>
  <si>
    <t>Through Far East ports</t>
  </si>
  <si>
    <t>Military allocation from table 4</t>
  </si>
  <si>
    <t>calculated civilian allocation</t>
  </si>
  <si>
    <t>Table 21</t>
  </si>
  <si>
    <t>Main types and makes of imported vehicles arriving in USSR during the war (thous. Pcs)</t>
  </si>
  <si>
    <t>Types and makes of machines</t>
  </si>
  <si>
    <t>prime movers</t>
  </si>
  <si>
    <t>Studebaker</t>
  </si>
  <si>
    <t>Dzhiemsi GMC</t>
  </si>
  <si>
    <t>International</t>
  </si>
  <si>
    <t>Chevrolet</t>
  </si>
  <si>
    <t>Ford - English</t>
  </si>
  <si>
    <t>Dodge 3/4 ton</t>
  </si>
  <si>
    <t>Ford 6</t>
  </si>
  <si>
    <t>Dodge 1.5 tons</t>
  </si>
  <si>
    <t>Dodge 3t Canadian</t>
  </si>
  <si>
    <t>Bedford</t>
  </si>
  <si>
    <t>Ford Marmon</t>
  </si>
  <si>
    <t>Austin</t>
  </si>
  <si>
    <t>different brands</t>
  </si>
  <si>
    <t>Willis</t>
  </si>
  <si>
    <t>Bantam</t>
  </si>
  <si>
    <t>Special purpose vehicles</t>
  </si>
  <si>
    <t>Dodge staff</t>
  </si>
  <si>
    <t>Ford Amphibian</t>
  </si>
  <si>
    <t>Dzhiemsi Amphibian</t>
  </si>
  <si>
    <t>Studebaker-traller</t>
  </si>
  <si>
    <t>MAK (diesel)</t>
  </si>
  <si>
    <t>Workshops and other. Special machines</t>
  </si>
  <si>
    <t>Table 22</t>
  </si>
  <si>
    <t>Assembly of imported vehicles in factories of the civil economy during the war</t>
  </si>
  <si>
    <t>factory name</t>
  </si>
  <si>
    <t>Moscow Automobile them. Stalin</t>
  </si>
  <si>
    <t>GAZ them. Molotov</t>
  </si>
  <si>
    <t>Plant № 79 (Kolomna)</t>
  </si>
  <si>
    <t>Minsk car assembly plant</t>
  </si>
  <si>
    <t>Odessa car assembly plant</t>
  </si>
  <si>
    <t>notes</t>
  </si>
  <si>
    <t>1 According to the traffic police of the NKVD.</t>
  </si>
  <si>
    <t>2 By the beginning of the war the Red Army fleet was fully staffed by peacetime.</t>
  </si>
  <si>
    <t>Soviet Card Index of Motor Transport Part 1</t>
  </si>
  <si>
    <t xml:space="preserve">http://istmat.info/node/45251 </t>
  </si>
  <si>
    <t>Table 1</t>
  </si>
  <si>
    <t>Dynamics of the Motor Park of USSR 1913-1940</t>
  </si>
  <si>
    <t>Availability at start of year</t>
  </si>
  <si>
    <t>Production of vehicles</t>
  </si>
  <si>
    <t>Import of vehicles</t>
  </si>
  <si>
    <t>Scrapping of vehicles</t>
  </si>
  <si>
    <t>Condemning of vehicles</t>
  </si>
  <si>
    <t>End of year total</t>
  </si>
  <si>
    <t>Availability of vehicles by type in the Civil Park 1941-45</t>
  </si>
  <si>
    <t>Sept 41</t>
  </si>
  <si>
    <t>Total civil vehicles</t>
  </si>
  <si>
    <t>Total cargo</t>
  </si>
  <si>
    <t>of which petrol</t>
  </si>
  <si>
    <t>of which gas generator</t>
  </si>
  <si>
    <t>Special purpose</t>
  </si>
  <si>
    <t>Pickups</t>
  </si>
  <si>
    <t>Passenger cars</t>
  </si>
  <si>
    <t>Buses</t>
  </si>
  <si>
    <t>Tractors running on tyres</t>
  </si>
  <si>
    <t>Trailers</t>
  </si>
  <si>
    <t>of which sidecars</t>
  </si>
  <si>
    <t xml:space="preserve">Tractors  </t>
  </si>
  <si>
    <t>Availability of vehicles by branch of the economy 1941-45</t>
  </si>
  <si>
    <t>Branch of the economy</t>
  </si>
  <si>
    <t xml:space="preserve">Total </t>
  </si>
  <si>
    <t>Total % Jan 41</t>
  </si>
  <si>
    <t>Industry</t>
  </si>
  <si>
    <t>of which Heavy</t>
  </si>
  <si>
    <t>of which Light &amp; Food</t>
  </si>
  <si>
    <t>Of which Military</t>
  </si>
  <si>
    <t>Of which Local</t>
  </si>
  <si>
    <t>Rural economy</t>
  </si>
  <si>
    <t>Transport</t>
  </si>
  <si>
    <t>of which HK Road Transport</t>
  </si>
  <si>
    <t>Communications</t>
  </si>
  <si>
    <t>Trade</t>
  </si>
  <si>
    <t>Collective economy</t>
  </si>
  <si>
    <t xml:space="preserve">Accounting for War </t>
  </si>
  <si>
    <t>1941-45</t>
  </si>
  <si>
    <t>Vehicles</t>
  </si>
  <si>
    <t>Cargo &amp; Buses</t>
  </si>
  <si>
    <t xml:space="preserve">НАРОДНОЕ ХОЗЯЙСТВО СССР В ВЕЛИКОЙ ОТЕЧЕСТВЕННОЙ ВОЙНЕ  1941-1945 гг. </t>
  </si>
  <si>
    <t>http://www.teatrskazka.com/Raznoe/StatSbornikVOV/StSbVOV07.html#t7</t>
  </si>
  <si>
    <t>Production of vehicles (units)</t>
  </si>
  <si>
    <t>Штук</t>
  </si>
  <si>
    <t>Автомобили – всего</t>
  </si>
  <si>
    <t>в том числе:</t>
  </si>
  <si>
    <t>.</t>
  </si>
  <si>
    <t>грузовые</t>
  </si>
  <si>
    <t>легковые</t>
  </si>
  <si>
    <t>автобусы</t>
  </si>
  <si>
    <t>Holland Hunter  Soviet Transport Experience</t>
  </si>
  <si>
    <t>production of vehicles (units)</t>
  </si>
  <si>
    <t>1940-1945</t>
  </si>
  <si>
    <t>Journal of Slavic Military Studies – 2007 volume 10 Issue 2 Vorsin Motor vehicle transport deliveries through Lend Lease</t>
  </si>
  <si>
    <t>Table 1 Lend Lease vehicles imported</t>
  </si>
  <si>
    <t>Table 3 Import allocation</t>
  </si>
  <si>
    <t>To national economy</t>
  </si>
  <si>
    <t>To Defence Commissariat</t>
  </si>
  <si>
    <t>Table 6 Red Army Motor Park</t>
  </si>
  <si>
    <t>imported</t>
  </si>
  <si>
    <t>annual totals</t>
  </si>
  <si>
    <t>Table 7 Vehicles transfers FROM Red Army to Civil economy</t>
  </si>
  <si>
    <t>repaired and used machines</t>
  </si>
  <si>
    <t>Requiring repair</t>
  </si>
  <si>
    <t xml:space="preserve">Captured  </t>
  </si>
  <si>
    <t>total</t>
  </si>
  <si>
    <t>text page 172 Imports going to Navy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</si>
</sst>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"/>
    <numFmt numFmtId="166" formatCode="0.0"/>
    <numFmt numFmtId="167" formatCode="#,##0"/>
    <numFmt numFmtId="168" formatCode="@"/>
    <numFmt numFmtId="169" formatCode="0.00%"/>
    <numFmt numFmtId="170" formatCode="#,##0.0"/>
    <numFmt numFmtId="171" formatCode="0.0%"/>
    <numFmt numFmtId="172" formatCode="MMM\ YY"/>
    <numFmt numFmtId="173" formatCode="0"/>
    <numFmt numFmtId="174" formatCode="#,##0.000"/>
    <numFmt numFmtId="175" formatCode="MMM\ YYYY"/>
  </numFmts>
  <fonts count="2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28"/>
      <name val="Arial"/>
      <family val="2"/>
    </font>
    <font>
      <sz val="10"/>
      <color indexed="9"/>
      <name val="Baskerville Old Face"/>
      <family val="1"/>
    </font>
    <font>
      <sz val="10"/>
      <name val="Baskerville Old Face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Baskerville Old Face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Baskerville Old Face"/>
      <family val="1"/>
    </font>
    <font>
      <b/>
      <sz val="10"/>
      <color indexed="10"/>
      <name val="Baskerville Old Face"/>
      <family val="1"/>
    </font>
    <font>
      <b/>
      <sz val="8"/>
      <color indexed="10"/>
      <name val="Baskerville Old Face"/>
      <family val="1"/>
    </font>
    <font>
      <i/>
      <sz val="10"/>
      <color indexed="22"/>
      <name val="Baskerville Old Face"/>
      <family val="1"/>
    </font>
    <font>
      <sz val="8"/>
      <color indexed="10"/>
      <name val="Baskerville Old Face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 vertical="center"/>
    </xf>
    <xf numFmtId="164" fontId="0" fillId="0" borderId="0" xfId="0" applyFont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 vertical="center"/>
    </xf>
    <xf numFmtId="167" fontId="0" fillId="0" borderId="0" xfId="0" applyNumberFormat="1" applyFill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4" fontId="2" fillId="3" borderId="0" xfId="0" applyFont="1" applyFill="1" applyAlignment="1">
      <alignment horizontal="center"/>
    </xf>
    <xf numFmtId="164" fontId="2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0" fillId="4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4" fontId="0" fillId="0" borderId="0" xfId="0" applyAlignment="1">
      <alignment horizontal="right" vertical="center"/>
    </xf>
    <xf numFmtId="164" fontId="2" fillId="6" borderId="0" xfId="0" applyFont="1" applyFill="1" applyAlignment="1">
      <alignment horizontal="center"/>
    </xf>
    <xf numFmtId="165" fontId="2" fillId="7" borderId="0" xfId="0" applyNumberFormat="1" applyFont="1" applyFill="1" applyAlignment="1">
      <alignment horizontal="center"/>
    </xf>
    <xf numFmtId="165" fontId="2" fillId="7" borderId="0" xfId="0" applyNumberFormat="1" applyFont="1" applyFill="1" applyAlignment="1">
      <alignment horizontal="center" vertical="center"/>
    </xf>
    <xf numFmtId="164" fontId="2" fillId="0" borderId="0" xfId="0" applyFont="1" applyAlignment="1">
      <alignment/>
    </xf>
    <xf numFmtId="164" fontId="2" fillId="7" borderId="0" xfId="0" applyFont="1" applyFill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/>
    </xf>
    <xf numFmtId="164" fontId="4" fillId="8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5" fillId="9" borderId="0" xfId="0" applyFont="1" applyFill="1" applyAlignment="1">
      <alignment horizontal="center" vertical="center"/>
    </xf>
    <xf numFmtId="164" fontId="5" fillId="9" borderId="0" xfId="0" applyFont="1" applyFill="1" applyBorder="1" applyAlignment="1">
      <alignment horizontal="left" vertical="center"/>
    </xf>
    <xf numFmtId="164" fontId="5" fillId="9" borderId="0" xfId="0" applyFont="1" applyFill="1" applyAlignment="1">
      <alignment horizontal="left"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horizontal="right" vertical="center" wrapText="1"/>
    </xf>
    <xf numFmtId="167" fontId="6" fillId="0" borderId="0" xfId="0" applyNumberFormat="1" applyFont="1" applyAlignment="1">
      <alignment horizontal="center" vertical="center" wrapText="1"/>
    </xf>
    <xf numFmtId="164" fontId="5" fillId="9" borderId="0" xfId="0" applyFont="1" applyFill="1" applyBorder="1" applyAlignment="1">
      <alignment horizontal="center" vertical="center"/>
    </xf>
    <xf numFmtId="164" fontId="5" fillId="9" borderId="0" xfId="0" applyFont="1" applyFill="1" applyBorder="1" applyAlignment="1">
      <alignment horizontal="right" vertical="center"/>
    </xf>
    <xf numFmtId="164" fontId="7" fillId="0" borderId="0" xfId="0" applyFont="1" applyAlignment="1">
      <alignment horizontal="center" wrapText="1"/>
    </xf>
    <xf numFmtId="164" fontId="8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9" fontId="7" fillId="0" borderId="0" xfId="0" applyNumberFormat="1" applyFont="1" applyBorder="1" applyAlignment="1">
      <alignment horizontal="center" vertical="center" wrapText="1"/>
    </xf>
    <xf numFmtId="164" fontId="5" fillId="9" borderId="0" xfId="0" applyFont="1" applyFill="1" applyBorder="1" applyAlignment="1">
      <alignment horizontal="left" vertical="center" wrapText="1"/>
    </xf>
    <xf numFmtId="164" fontId="6" fillId="0" borderId="0" xfId="0" applyFont="1" applyAlignment="1">
      <alignment horizontal="right" vertical="center"/>
    </xf>
    <xf numFmtId="167" fontId="6" fillId="0" borderId="0" xfId="0" applyNumberFormat="1" applyFont="1" applyAlignment="1">
      <alignment horizontal="right" vertical="center" wrapText="1"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Alignment="1">
      <alignment horizontal="right" vertical="center" wrapText="1"/>
    </xf>
    <xf numFmtId="169" fontId="6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/>
    </xf>
    <xf numFmtId="164" fontId="10" fillId="0" borderId="0" xfId="0" applyFont="1" applyAlignment="1">
      <alignment/>
    </xf>
    <xf numFmtId="164" fontId="0" fillId="0" borderId="0" xfId="0" applyAlignment="1">
      <alignment horizontal="center"/>
    </xf>
    <xf numFmtId="164" fontId="7" fillId="0" borderId="0" xfId="0" applyFont="1" applyAlignment="1">
      <alignment horizontal="left" wrapText="1"/>
    </xf>
    <xf numFmtId="164" fontId="7" fillId="0" borderId="0" xfId="0" applyFont="1" applyAlignment="1">
      <alignment horizontal="right" wrapText="1"/>
    </xf>
    <xf numFmtId="164" fontId="11" fillId="0" borderId="0" xfId="0" applyFont="1" applyAlignment="1">
      <alignment horizontal="center" wrapText="1"/>
    </xf>
    <xf numFmtId="164" fontId="11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center" wrapText="1"/>
    </xf>
    <xf numFmtId="169" fontId="7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5" fillId="10" borderId="0" xfId="0" applyFont="1" applyFill="1" applyAlignment="1">
      <alignment horizontal="center" vertical="center"/>
    </xf>
    <xf numFmtId="164" fontId="11" fillId="0" borderId="0" xfId="0" applyFont="1" applyAlignment="1">
      <alignment horizontal="left" wrapText="1"/>
    </xf>
    <xf numFmtId="164" fontId="11" fillId="0" borderId="0" xfId="0" applyFont="1" applyFill="1" applyAlignment="1">
      <alignment horizontal="right" wrapText="1"/>
    </xf>
    <xf numFmtId="164" fontId="12" fillId="0" borderId="0" xfId="0" applyFont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9" fillId="0" borderId="0" xfId="0" applyFont="1" applyBorder="1" applyAlignment="1">
      <alignment horizontal="right" vertical="center" wrapText="1"/>
    </xf>
    <xf numFmtId="164" fontId="9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9" fillId="0" borderId="0" xfId="0" applyNumberFormat="1" applyFont="1" applyFill="1" applyAlignment="1">
      <alignment horizontal="right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7" fontId="15" fillId="0" borderId="0" xfId="0" applyNumberFormat="1" applyFont="1" applyFill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70" fontId="12" fillId="0" borderId="0" xfId="0" applyNumberFormat="1" applyFont="1" applyAlignment="1">
      <alignment horizontal="center" vertical="center" wrapText="1"/>
    </xf>
    <xf numFmtId="170" fontId="13" fillId="0" borderId="0" xfId="0" applyNumberFormat="1" applyFont="1" applyAlignment="1">
      <alignment horizontal="center" vertical="center" wrapText="1"/>
    </xf>
    <xf numFmtId="170" fontId="13" fillId="3" borderId="0" xfId="0" applyNumberFormat="1" applyFont="1" applyFill="1" applyAlignment="1">
      <alignment horizontal="center" vertical="center" wrapText="1"/>
    </xf>
    <xf numFmtId="170" fontId="12" fillId="3" borderId="0" xfId="0" applyNumberFormat="1" applyFont="1" applyFill="1" applyAlignment="1">
      <alignment horizontal="center" vertical="center" wrapText="1"/>
    </xf>
    <xf numFmtId="170" fontId="12" fillId="0" borderId="0" xfId="0" applyNumberFormat="1" applyFont="1" applyFill="1" applyAlignment="1">
      <alignment horizontal="center" vertical="center" wrapText="1"/>
    </xf>
    <xf numFmtId="170" fontId="13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Alignment="1">
      <alignment horizontal="right" vertical="center" wrapText="1"/>
    </xf>
    <xf numFmtId="164" fontId="14" fillId="0" borderId="0" xfId="0" applyFont="1" applyAlignment="1">
      <alignment horizontal="center" vertical="center" wrapText="1"/>
    </xf>
    <xf numFmtId="164" fontId="17" fillId="0" borderId="0" xfId="0" applyFont="1" applyAlignment="1">
      <alignment horizontal="left"/>
    </xf>
    <xf numFmtId="167" fontId="15" fillId="0" borderId="0" xfId="0" applyNumberFormat="1" applyFont="1" applyFill="1" applyAlignment="1">
      <alignment horizontal="right" vertical="center" wrapText="1"/>
    </xf>
    <xf numFmtId="167" fontId="12" fillId="0" borderId="0" xfId="0" applyNumberFormat="1" applyFont="1" applyAlignment="1">
      <alignment horizontal="center" vertical="center" wrapText="1"/>
    </xf>
    <xf numFmtId="164" fontId="11" fillId="0" borderId="0" xfId="0" applyFont="1" applyAlignment="1">
      <alignment horizontal="right" vertical="center" wrapText="1"/>
    </xf>
    <xf numFmtId="164" fontId="9" fillId="0" borderId="0" xfId="0" applyFont="1" applyAlignment="1">
      <alignment horizontal="right" vertical="center"/>
    </xf>
    <xf numFmtId="164" fontId="9" fillId="0" borderId="0" xfId="0" applyFont="1" applyAlignment="1">
      <alignment horizontal="center" vertical="center"/>
    </xf>
    <xf numFmtId="164" fontId="7" fillId="0" borderId="0" xfId="0" applyFont="1" applyAlignment="1">
      <alignment horizontal="right" vertical="center" wrapText="1"/>
    </xf>
    <xf numFmtId="164" fontId="11" fillId="0" borderId="0" xfId="0" applyFont="1" applyFill="1" applyAlignment="1">
      <alignment horizontal="right" vertical="center" wrapText="1"/>
    </xf>
    <xf numFmtId="164" fontId="18" fillId="0" borderId="0" xfId="0" applyFont="1" applyAlignment="1">
      <alignment horizontal="center" wrapText="1"/>
    </xf>
    <xf numFmtId="164" fontId="18" fillId="0" borderId="0" xfId="0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171" fontId="7" fillId="0" borderId="0" xfId="0" applyNumberFormat="1" applyFont="1" applyAlignment="1">
      <alignment horizontal="right" wrapText="1"/>
    </xf>
    <xf numFmtId="164" fontId="18" fillId="0" borderId="0" xfId="0" applyFont="1" applyAlignment="1">
      <alignment horizontal="left" wrapText="1"/>
    </xf>
    <xf numFmtId="166" fontId="18" fillId="0" borderId="0" xfId="0" applyNumberFormat="1" applyFont="1" applyAlignment="1">
      <alignment horizontal="right" wrapText="1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7" fillId="11" borderId="0" xfId="0" applyFont="1" applyFill="1" applyAlignment="1">
      <alignment horizontal="left" wrapText="1"/>
    </xf>
    <xf numFmtId="164" fontId="11" fillId="12" borderId="0" xfId="0" applyFont="1" applyFill="1" applyBorder="1" applyAlignment="1">
      <alignment horizontal="center" wrapText="1"/>
    </xf>
    <xf numFmtId="164" fontId="11" fillId="12" borderId="0" xfId="0" applyFont="1" applyFill="1" applyAlignment="1">
      <alignment horizontal="center" wrapText="1"/>
    </xf>
    <xf numFmtId="164" fontId="11" fillId="12" borderId="0" xfId="0" applyFont="1" applyFill="1" applyAlignment="1">
      <alignment horizontal="right" wrapText="1"/>
    </xf>
    <xf numFmtId="164" fontId="19" fillId="0" borderId="0" xfId="0" applyFont="1" applyAlignment="1">
      <alignment horizontal="center" wrapText="1"/>
    </xf>
    <xf numFmtId="164" fontId="20" fillId="0" borderId="0" xfId="0" applyFont="1" applyAlignment="1">
      <alignment horizontal="left" wrapText="1"/>
    </xf>
    <xf numFmtId="164" fontId="21" fillId="13" borderId="0" xfId="0" applyFont="1" applyFill="1" applyBorder="1" applyAlignment="1">
      <alignment horizontal="center" vertical="center"/>
    </xf>
    <xf numFmtId="164" fontId="20" fillId="0" borderId="0" xfId="0" applyFont="1" applyAlignment="1">
      <alignment vertical="center" wrapText="1"/>
    </xf>
    <xf numFmtId="164" fontId="0" fillId="0" borderId="0" xfId="0" applyAlignment="1">
      <alignment horizontal="center" vertical="center"/>
    </xf>
    <xf numFmtId="164" fontId="22" fillId="13" borderId="0" xfId="0" applyFont="1" applyFill="1" applyAlignment="1">
      <alignment/>
    </xf>
    <xf numFmtId="164" fontId="22" fillId="13" borderId="0" xfId="0" applyFont="1" applyFill="1" applyAlignment="1">
      <alignment horizontal="left" vertical="center"/>
    </xf>
    <xf numFmtId="164" fontId="22" fillId="13" borderId="0" xfId="0" applyFont="1" applyFill="1" applyAlignment="1">
      <alignment horizontal="right" vertical="center"/>
    </xf>
    <xf numFmtId="164" fontId="22" fillId="13" borderId="0" xfId="0" applyFont="1" applyFill="1" applyAlignment="1">
      <alignment horizontal="center" vertical="center"/>
    </xf>
    <xf numFmtId="164" fontId="0" fillId="14" borderId="0" xfId="0" applyFill="1" applyAlignment="1">
      <alignment/>
    </xf>
    <xf numFmtId="164" fontId="0" fillId="14" borderId="0" xfId="0" applyFill="1" applyAlignment="1">
      <alignment horizontal="right" vertical="center"/>
    </xf>
    <xf numFmtId="164" fontId="0" fillId="14" borderId="0" xfId="0" applyFill="1" applyAlignment="1">
      <alignment horizontal="center" vertical="center"/>
    </xf>
    <xf numFmtId="170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11" borderId="0" xfId="0" applyNumberFormat="1" applyFont="1" applyFill="1" applyAlignment="1">
      <alignment horizontal="center" vertical="center"/>
    </xf>
    <xf numFmtId="170" fontId="0" fillId="0" borderId="0" xfId="0" applyNumberFormat="1" applyAlignment="1">
      <alignment horizontal="right" vertical="center"/>
    </xf>
    <xf numFmtId="17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72" fontId="0" fillId="14" borderId="0" xfId="0" applyNumberFormat="1" applyFill="1" applyAlignment="1">
      <alignment horizontal="right" vertical="center"/>
    </xf>
    <xf numFmtId="172" fontId="0" fillId="14" borderId="0" xfId="0" applyNumberFormat="1" applyFill="1" applyAlignment="1">
      <alignment horizontal="center" vertical="center"/>
    </xf>
    <xf numFmtId="164" fontId="0" fillId="0" borderId="0" xfId="0" applyFont="1" applyAlignment="1">
      <alignment horizontal="left"/>
    </xf>
    <xf numFmtId="167" fontId="0" fillId="11" borderId="0" xfId="0" applyNumberFormat="1" applyFill="1" applyAlignment="1">
      <alignment horizontal="right" vertical="center"/>
    </xf>
    <xf numFmtId="167" fontId="0" fillId="11" borderId="0" xfId="0" applyNumberFormat="1" applyFill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right" vertical="center"/>
    </xf>
    <xf numFmtId="171" fontId="0" fillId="0" borderId="0" xfId="0" applyNumberFormat="1" applyAlignment="1">
      <alignment horizontal="center" vertical="center"/>
    </xf>
    <xf numFmtId="164" fontId="2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164" fontId="22" fillId="15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7" fontId="0" fillId="16" borderId="0" xfId="0" applyNumberFormat="1" applyFill="1" applyAlignment="1">
      <alignment horizontal="center"/>
    </xf>
    <xf numFmtId="167" fontId="0" fillId="0" borderId="0" xfId="0" applyNumberFormat="1" applyAlignment="1">
      <alignment/>
    </xf>
    <xf numFmtId="164" fontId="24" fillId="17" borderId="0" xfId="0" applyFont="1" applyFill="1" applyBorder="1" applyAlignment="1">
      <alignment horizontal="center" vertical="center" wrapText="1"/>
    </xf>
    <xf numFmtId="164" fontId="25" fillId="17" borderId="0" xfId="0" applyFon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174" fontId="0" fillId="0" borderId="0" xfId="0" applyNumberFormat="1" applyAlignment="1">
      <alignment horizontal="right"/>
    </xf>
    <xf numFmtId="17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4" fontId="22" fillId="18" borderId="0" xfId="0" applyFont="1" applyFill="1" applyBorder="1" applyAlignment="1">
      <alignment horizontal="center" vertical="center"/>
    </xf>
    <xf numFmtId="164" fontId="22" fillId="18" borderId="0" xfId="0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right"/>
    </xf>
    <xf numFmtId="164" fontId="22" fillId="19" borderId="0" xfId="0" applyFont="1" applyFill="1" applyBorder="1" applyAlignment="1">
      <alignment horizontal="center" vertical="center"/>
    </xf>
    <xf numFmtId="175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2A73B"/>
      <rgbColor rgb="00800080"/>
      <rgbColor rgb="00008080"/>
      <rgbColor rgb="00CCCCCC"/>
      <rgbColor rgb="00808080"/>
      <rgbColor rgb="009999FF"/>
      <rgbColor rgb="00BC312E"/>
      <rgbColor rgb="00EEEEEE"/>
      <rgbColor rgb="00D1E8E0"/>
      <rgbColor rgb="0033002B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87D1D1"/>
      <rgbColor rgb="00EABBB5"/>
      <rgbColor rgb="00CC99FF"/>
      <rgbColor rgb="00FCD4D1"/>
      <rgbColor rgb="003366FF"/>
      <rgbColor rgb="0033CCCC"/>
      <rgbColor rgb="0099CC00"/>
      <rgbColor rgb="00FFCC00"/>
      <rgbColor rgb="00FAA61A"/>
      <rgbColor rgb="00F58220"/>
      <rgbColor rgb="00666699"/>
      <rgbColor rgb="00B2B2B2"/>
      <rgbColor rgb="0000508F"/>
      <rgbColor rgb="0000A65D"/>
      <rgbColor rgb="00003300"/>
      <rgbColor rgb="00333300"/>
      <rgbColor rgb="00985006"/>
      <rgbColor rgb="00D93355"/>
      <rgbColor rgb="005124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trskazka.com/Raznoe/AutoSnab/AutoSnab.html#01" TargetMode="External" /><Relationship Id="rId2" Type="http://schemas.openxmlformats.org/officeDocument/2006/relationships/hyperlink" Target="http://www.teatrskazka.com/Raznoe/AutoSnab/AutoSnab.html#02" TargetMode="External" /><Relationship Id="rId3" Type="http://schemas.openxmlformats.org/officeDocument/2006/relationships/hyperlink" Target="http://istmat.info/node/45251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7"/>
  <sheetViews>
    <sheetView tabSelected="1" zoomScale="75" zoomScaleNormal="75" workbookViewId="0" topLeftCell="A111">
      <selection activeCell="A51" sqref="A51"/>
    </sheetView>
  </sheetViews>
  <sheetFormatPr defaultColWidth="10.28125" defaultRowHeight="12.75"/>
  <cols>
    <col min="1" max="1" width="54.00390625" style="0" customWidth="1"/>
    <col min="2" max="7" width="11.57421875" style="1" customWidth="1"/>
    <col min="8" max="8" width="12.57421875" style="0" customWidth="1"/>
    <col min="9" max="9" width="10.00390625" style="0" customWidth="1"/>
    <col min="10" max="16384" width="11.57421875" style="0" customWidth="1"/>
  </cols>
  <sheetData>
    <row r="1" ht="15">
      <c r="A1" s="2" t="s">
        <v>0</v>
      </c>
    </row>
    <row r="2" spans="1:8" ht="12.75">
      <c r="A2" s="3" t="s">
        <v>1</v>
      </c>
      <c r="B2" s="4">
        <v>14977</v>
      </c>
      <c r="C2" s="5">
        <v>15149</v>
      </c>
      <c r="D2" s="5">
        <v>15342</v>
      </c>
      <c r="E2" s="5">
        <v>15707</v>
      </c>
      <c r="F2" s="5">
        <v>16072</v>
      </c>
      <c r="G2" s="5">
        <v>16438</v>
      </c>
      <c r="H2" s="5" t="s">
        <v>2</v>
      </c>
    </row>
    <row r="3" spans="1:9" ht="12.75">
      <c r="A3" s="6" t="s">
        <v>3</v>
      </c>
      <c r="B3" s="7">
        <f>L323-B327</f>
        <v>203.10000000000002</v>
      </c>
      <c r="C3" s="8">
        <f>H93</f>
        <v>272.6</v>
      </c>
      <c r="D3" s="8">
        <f>H94</f>
        <v>318.5</v>
      </c>
      <c r="E3" s="8">
        <f>H95</f>
        <v>404.5</v>
      </c>
      <c r="F3" s="8">
        <f>H96</f>
        <v>496</v>
      </c>
      <c r="G3" s="8">
        <f>H97</f>
        <v>621.2</v>
      </c>
      <c r="H3" s="9"/>
      <c r="I3" t="s">
        <v>4</v>
      </c>
    </row>
    <row r="4" spans="1:9" ht="12.75">
      <c r="A4" s="6" t="s">
        <v>5</v>
      </c>
      <c r="B4" s="8">
        <f>C194</f>
        <v>34.3</v>
      </c>
      <c r="C4" s="8">
        <f>B209</f>
        <v>37.3</v>
      </c>
      <c r="D4" s="8">
        <f>C209</f>
        <v>25</v>
      </c>
      <c r="E4" s="8">
        <f>D209</f>
        <v>40.6</v>
      </c>
      <c r="F4" s="8">
        <f>E209</f>
        <v>36.7</v>
      </c>
      <c r="G4" s="8">
        <f>F209</f>
        <v>10.8</v>
      </c>
      <c r="H4" s="8">
        <f aca="true" t="shared" si="0" ref="H4:H7">SUM(C4:G4)</f>
        <v>150.39999999999998</v>
      </c>
      <c r="I4" t="s">
        <v>6</v>
      </c>
    </row>
    <row r="5" spans="1:9" ht="12.75">
      <c r="A5" s="6" t="s">
        <v>7</v>
      </c>
      <c r="B5" s="7"/>
      <c r="C5" s="8">
        <f>D73</f>
        <v>0.3</v>
      </c>
      <c r="D5" s="8">
        <f>D74</f>
        <v>30.9</v>
      </c>
      <c r="E5" s="8">
        <f>D75</f>
        <v>83.7</v>
      </c>
      <c r="F5" s="8">
        <f>D76</f>
        <v>128.8</v>
      </c>
      <c r="G5" s="8">
        <f>D77</f>
        <v>38.4</v>
      </c>
      <c r="H5" s="8">
        <f t="shared" si="0"/>
        <v>282.1</v>
      </c>
      <c r="I5" t="s">
        <v>8</v>
      </c>
    </row>
    <row r="6" spans="1:9" ht="12.75">
      <c r="A6" s="6" t="s">
        <v>9</v>
      </c>
      <c r="B6" s="7"/>
      <c r="C6" s="8">
        <v>1.4</v>
      </c>
      <c r="D6" s="8">
        <v>2.3</v>
      </c>
      <c r="E6" s="8">
        <v>11.2</v>
      </c>
      <c r="F6" s="8">
        <v>19.8</v>
      </c>
      <c r="G6" s="8">
        <v>25.9</v>
      </c>
      <c r="H6" s="8">
        <f t="shared" si="0"/>
        <v>60.599999999999994</v>
      </c>
      <c r="I6" t="s">
        <v>10</v>
      </c>
    </row>
    <row r="7" spans="1:9" ht="14.25">
      <c r="A7" s="6" t="s">
        <v>11</v>
      </c>
      <c r="B7" s="7"/>
      <c r="C7" s="8">
        <f>D154</f>
        <v>166.2</v>
      </c>
      <c r="D7" s="8">
        <f>D155</f>
        <v>90</v>
      </c>
      <c r="E7" s="8">
        <f>D156</f>
        <v>12.4</v>
      </c>
      <c r="F7" s="8"/>
      <c r="G7" s="8"/>
      <c r="H7" s="8">
        <f t="shared" si="0"/>
        <v>268.6</v>
      </c>
      <c r="I7" t="s">
        <v>12</v>
      </c>
    </row>
    <row r="8" spans="1:8" ht="14.25">
      <c r="A8" s="10" t="s">
        <v>13</v>
      </c>
      <c r="B8" s="11">
        <f>SUM(B3:B7)</f>
        <v>237.40000000000003</v>
      </c>
      <c r="C8" s="11">
        <f>SUM(C3:C7)</f>
        <v>477.8</v>
      </c>
      <c r="D8" s="11">
        <f>SUM(D3:D7)</f>
        <v>466.7</v>
      </c>
      <c r="E8" s="11">
        <f>SUM(E3:E7)</f>
        <v>552.4</v>
      </c>
      <c r="F8" s="11">
        <f>SUM(F3:F7)</f>
        <v>681.3</v>
      </c>
      <c r="G8" s="11">
        <f>SUM(G3:G7)</f>
        <v>696.3000000000001</v>
      </c>
      <c r="H8" s="12"/>
    </row>
    <row r="9" spans="1:8" ht="14.25">
      <c r="A9" s="13" t="s">
        <v>14</v>
      </c>
      <c r="B9" s="4">
        <v>15148</v>
      </c>
      <c r="C9" s="4">
        <v>15341</v>
      </c>
      <c r="D9" s="4">
        <v>15706</v>
      </c>
      <c r="E9" s="4">
        <v>16071</v>
      </c>
      <c r="F9" s="4">
        <v>16437</v>
      </c>
      <c r="G9" s="4">
        <v>16558</v>
      </c>
      <c r="H9" s="5" t="s">
        <v>2</v>
      </c>
    </row>
    <row r="10" spans="1:9" ht="14.25">
      <c r="A10" s="6" t="s">
        <v>15</v>
      </c>
      <c r="B10" s="8">
        <f>C3</f>
        <v>272.6</v>
      </c>
      <c r="C10" s="8">
        <f>D3</f>
        <v>318.5</v>
      </c>
      <c r="D10" s="8">
        <f>E3</f>
        <v>404.5</v>
      </c>
      <c r="E10" s="8">
        <f>F3</f>
        <v>496</v>
      </c>
      <c r="F10" s="8">
        <f>G3</f>
        <v>621.2</v>
      </c>
      <c r="G10" s="8">
        <f>H98</f>
        <v>664.4</v>
      </c>
      <c r="H10" s="12"/>
      <c r="I10" t="s">
        <v>16</v>
      </c>
    </row>
    <row r="11" spans="1:9" ht="14.25">
      <c r="A11" s="6" t="s">
        <v>17</v>
      </c>
      <c r="B11" s="8"/>
      <c r="C11" s="8">
        <f>Q154</f>
        <v>159</v>
      </c>
      <c r="D11" s="8">
        <f>Q155</f>
        <v>88.178</v>
      </c>
      <c r="E11" s="8">
        <f>Q156</f>
        <v>44.922000000000025</v>
      </c>
      <c r="F11" s="8">
        <f>Q157</f>
        <v>32.30000000000007</v>
      </c>
      <c r="G11" s="8">
        <f>Q158</f>
        <v>27.399999999999977</v>
      </c>
      <c r="H11" s="8">
        <f>SUM(C11:G11)</f>
        <v>351.80000000000007</v>
      </c>
      <c r="I11" t="s">
        <v>18</v>
      </c>
    </row>
    <row r="12" spans="1:8" ht="14.25">
      <c r="A12" s="6" t="s">
        <v>19</v>
      </c>
      <c r="B12" s="8"/>
      <c r="C12" s="8"/>
      <c r="D12" s="8"/>
      <c r="E12" s="8"/>
      <c r="F12" s="8"/>
      <c r="G12" s="8"/>
      <c r="H12" s="12"/>
    </row>
    <row r="13" spans="1:9" ht="14.25">
      <c r="A13" s="6" t="s">
        <v>20</v>
      </c>
      <c r="B13" s="8"/>
      <c r="C13" s="8">
        <f>E154</f>
        <v>0</v>
      </c>
      <c r="D13" s="8">
        <f>E155</f>
        <v>0</v>
      </c>
      <c r="E13" s="8">
        <f>E156</f>
        <v>2.8</v>
      </c>
      <c r="F13" s="8">
        <f>E157</f>
        <v>24.3</v>
      </c>
      <c r="G13" s="8">
        <f>E158</f>
        <v>3.2</v>
      </c>
      <c r="H13" s="8">
        <f>SUM(C13:G13)</f>
        <v>30.3</v>
      </c>
      <c r="I13" t="s">
        <v>21</v>
      </c>
    </row>
    <row r="14" spans="1:8" ht="14.25">
      <c r="A14" s="6" t="s">
        <v>22</v>
      </c>
      <c r="B14" s="8">
        <v>-35.2</v>
      </c>
      <c r="C14" s="8">
        <v>0.30000000000000004</v>
      </c>
      <c r="D14" s="8">
        <v>-25.978</v>
      </c>
      <c r="E14" s="8">
        <v>8.678</v>
      </c>
      <c r="F14" s="8">
        <v>3.5</v>
      </c>
      <c r="G14" s="8">
        <v>1.3</v>
      </c>
      <c r="H14" s="8">
        <f>SUM(B14:G14)</f>
        <v>-47.400000000000006</v>
      </c>
    </row>
    <row r="15" spans="1:8" ht="14.25">
      <c r="A15" s="14" t="s">
        <v>23</v>
      </c>
      <c r="B15" s="15">
        <f>SUM(B10:B14)</f>
        <v>237.40000000000003</v>
      </c>
      <c r="C15" s="15">
        <f>SUM(C10:C14)</f>
        <v>477.8</v>
      </c>
      <c r="D15" s="15">
        <f>SUM(D10:D14)</f>
        <v>466.7</v>
      </c>
      <c r="E15" s="15">
        <f>SUM(E10:E14)</f>
        <v>552.4</v>
      </c>
      <c r="F15" s="15">
        <f>SUM(F10:F14)</f>
        <v>681.3000000000001</v>
      </c>
      <c r="G15" s="15">
        <f>SUM(G10:G14)</f>
        <v>696.3</v>
      </c>
      <c r="H15" s="12"/>
    </row>
    <row r="16" spans="1:8" ht="14.25">
      <c r="A16" s="6"/>
      <c r="B16" s="16">
        <f>B8-B15</f>
        <v>0</v>
      </c>
      <c r="C16" s="16">
        <f>C8-C15</f>
        <v>0</v>
      </c>
      <c r="D16" s="16">
        <f>D8-D15</f>
        <v>0</v>
      </c>
      <c r="E16" s="16">
        <f>E8-E15</f>
        <v>0</v>
      </c>
      <c r="F16" s="16">
        <f>F8-F15</f>
        <v>0</v>
      </c>
      <c r="G16" s="16">
        <f>G8-G15</f>
        <v>0</v>
      </c>
      <c r="H16" s="12"/>
    </row>
    <row r="17" spans="1:7" ht="14.25">
      <c r="A17" s="6"/>
      <c r="B17" s="12"/>
      <c r="C17" s="12"/>
      <c r="D17" s="12"/>
      <c r="E17" s="12"/>
      <c r="F17" s="12"/>
      <c r="G17" s="12"/>
    </row>
    <row r="18" spans="1:8" ht="14.25">
      <c r="A18" s="17" t="s">
        <v>24</v>
      </c>
      <c r="B18" s="18">
        <v>14977</v>
      </c>
      <c r="C18" s="19">
        <v>15149</v>
      </c>
      <c r="D18" s="19">
        <v>15432</v>
      </c>
      <c r="E18" s="19">
        <v>15707</v>
      </c>
      <c r="F18" s="19">
        <v>16072</v>
      </c>
      <c r="G18" s="19">
        <v>16438</v>
      </c>
      <c r="H18" s="19" t="s">
        <v>2</v>
      </c>
    </row>
    <row r="19" spans="1:9" ht="14.25">
      <c r="A19" s="6" t="s">
        <v>3</v>
      </c>
      <c r="B19" s="8">
        <f>B327</f>
        <v>806.9</v>
      </c>
      <c r="C19" s="8">
        <f>B165</f>
        <v>820</v>
      </c>
      <c r="D19" s="8">
        <f>D327</f>
        <v>276.9</v>
      </c>
      <c r="E19" s="8">
        <f>G327</f>
        <v>221.6</v>
      </c>
      <c r="F19" s="8">
        <f>J327</f>
        <v>218.1</v>
      </c>
      <c r="G19" s="8">
        <f>L327</f>
        <v>272.1</v>
      </c>
      <c r="H19" s="8"/>
      <c r="I19" t="s">
        <v>25</v>
      </c>
    </row>
    <row r="20" spans="1:9" ht="14.25">
      <c r="A20" s="6" t="s">
        <v>5</v>
      </c>
      <c r="B20" s="8">
        <f>E194</f>
        <v>38.900000000000006</v>
      </c>
      <c r="C20" s="8">
        <f>B211</f>
        <v>8.800000000000004</v>
      </c>
      <c r="D20" s="8">
        <f>C211</f>
        <v>7.299999999999997</v>
      </c>
      <c r="E20" s="8">
        <f>D211</f>
        <v>7.299999999999997</v>
      </c>
      <c r="F20" s="8">
        <f>E211</f>
        <v>20.699999999999996</v>
      </c>
      <c r="G20" s="8">
        <f>F211</f>
        <v>10.5</v>
      </c>
      <c r="H20" s="8">
        <f aca="true" t="shared" si="1" ref="H20:H22">SUM(C20:G20)</f>
        <v>54.599999999999994</v>
      </c>
      <c r="I20" t="s">
        <v>26</v>
      </c>
    </row>
    <row r="21" spans="1:9" ht="14.25">
      <c r="A21" s="6" t="s">
        <v>7</v>
      </c>
      <c r="B21" s="8">
        <v>0</v>
      </c>
      <c r="C21" s="8">
        <f>B256-D73</f>
        <v>0.10000000000000003</v>
      </c>
      <c r="D21" s="8">
        <f>C256-D74</f>
        <v>1.6000000000000014</v>
      </c>
      <c r="E21" s="8">
        <f>D256-D75</f>
        <v>11.399999999999991</v>
      </c>
      <c r="F21" s="8">
        <f>E256-D76</f>
        <v>10.799999999999983</v>
      </c>
      <c r="G21" s="8">
        <f>F256-D77</f>
        <v>6.600000000000001</v>
      </c>
      <c r="H21" s="8">
        <f t="shared" si="1"/>
        <v>30.49999999999998</v>
      </c>
      <c r="I21" t="s">
        <v>27</v>
      </c>
    </row>
    <row r="22" spans="1:9" ht="14.25">
      <c r="A22" s="6" t="s">
        <v>28</v>
      </c>
      <c r="B22" s="8">
        <v>0</v>
      </c>
      <c r="C22" s="8">
        <f>E154</f>
        <v>0</v>
      </c>
      <c r="D22" s="8">
        <f>E155</f>
        <v>0</v>
      </c>
      <c r="E22" s="8">
        <f>E156</f>
        <v>2.8</v>
      </c>
      <c r="F22" s="8">
        <f>E157</f>
        <v>24.3</v>
      </c>
      <c r="G22" s="8">
        <f>E158</f>
        <v>3.2</v>
      </c>
      <c r="H22" s="8">
        <f t="shared" si="1"/>
        <v>30.3</v>
      </c>
      <c r="I22" t="s">
        <v>12</v>
      </c>
    </row>
    <row r="23" spans="1:8" ht="14.25">
      <c r="A23" s="20" t="s">
        <v>13</v>
      </c>
      <c r="B23" s="8">
        <f>SUM(B19:B22)</f>
        <v>845.8</v>
      </c>
      <c r="C23" s="8">
        <f>SUM(C19:C22)</f>
        <v>828.9</v>
      </c>
      <c r="D23" s="8">
        <f>SUM(D19:D22)</f>
        <v>285.79999999999995</v>
      </c>
      <c r="E23" s="8">
        <f>SUM(E19:E22)</f>
        <v>243.1</v>
      </c>
      <c r="F23" s="8">
        <f>SUM(F19:F22)</f>
        <v>273.9</v>
      </c>
      <c r="G23" s="8">
        <f>SUM(G19:G22)</f>
        <v>292.40000000000003</v>
      </c>
      <c r="H23" s="8"/>
    </row>
    <row r="24" spans="1:8" ht="14.25">
      <c r="A24" s="18" t="s">
        <v>29</v>
      </c>
      <c r="B24" s="18">
        <v>15148</v>
      </c>
      <c r="C24" s="18">
        <v>15431</v>
      </c>
      <c r="D24" s="18">
        <v>15706</v>
      </c>
      <c r="E24" s="18">
        <v>16071</v>
      </c>
      <c r="F24" s="18">
        <v>16437</v>
      </c>
      <c r="G24" s="18">
        <v>16558</v>
      </c>
      <c r="H24" s="19" t="s">
        <v>2</v>
      </c>
    </row>
    <row r="25" spans="1:9" ht="14.25">
      <c r="A25" s="6" t="s">
        <v>15</v>
      </c>
      <c r="B25" s="8">
        <f>B165</f>
        <v>820</v>
      </c>
      <c r="C25" s="8">
        <f>D327</f>
        <v>276.9</v>
      </c>
      <c r="D25" s="8">
        <f>G327</f>
        <v>221.6</v>
      </c>
      <c r="E25" s="8">
        <f>J327</f>
        <v>218.1</v>
      </c>
      <c r="F25" s="8">
        <f>L327</f>
        <v>272.1</v>
      </c>
      <c r="G25" s="8">
        <f>B174</f>
        <v>279</v>
      </c>
      <c r="H25" s="8"/>
      <c r="I25" t="s">
        <v>25</v>
      </c>
    </row>
    <row r="26" spans="1:9" ht="14.25">
      <c r="A26" s="6" t="s">
        <v>17</v>
      </c>
      <c r="B26" s="8">
        <v>0</v>
      </c>
      <c r="C26" s="8">
        <v>300</v>
      </c>
      <c r="D26" s="8">
        <v>60</v>
      </c>
      <c r="E26" s="8">
        <v>20</v>
      </c>
      <c r="F26" s="8">
        <v>20</v>
      </c>
      <c r="G26" s="8">
        <v>20</v>
      </c>
      <c r="H26" s="8">
        <f>SUM(B26:G26)</f>
        <v>420</v>
      </c>
      <c r="I26" t="s">
        <v>30</v>
      </c>
    </row>
    <row r="27" spans="1:8" ht="14.25">
      <c r="A27" s="6" t="s">
        <v>19</v>
      </c>
      <c r="B27" s="8"/>
      <c r="C27" s="8"/>
      <c r="D27" s="8"/>
      <c r="E27" s="8" t="s">
        <v>31</v>
      </c>
      <c r="F27" s="8"/>
      <c r="G27" s="8"/>
      <c r="H27" s="8"/>
    </row>
    <row r="28" spans="1:9" ht="14.25">
      <c r="A28" s="6" t="s">
        <v>32</v>
      </c>
      <c r="B28" s="8"/>
      <c r="C28" s="8">
        <f>D154</f>
        <v>166.2</v>
      </c>
      <c r="D28" s="8">
        <f>D155</f>
        <v>90</v>
      </c>
      <c r="E28" s="8">
        <f>D156</f>
        <v>12.4</v>
      </c>
      <c r="F28" s="8">
        <f>D157</f>
        <v>0</v>
      </c>
      <c r="G28" s="8"/>
      <c r="H28" s="8">
        <f>SUM(C28:E28)</f>
        <v>268.6</v>
      </c>
      <c r="I28" t="s">
        <v>21</v>
      </c>
    </row>
    <row r="29" spans="1:9" ht="14.25">
      <c r="A29" s="6" t="s">
        <v>22</v>
      </c>
      <c r="B29" s="8">
        <v>25.8</v>
      </c>
      <c r="C29" s="8">
        <v>86</v>
      </c>
      <c r="D29" s="8">
        <v>-86</v>
      </c>
      <c r="E29" s="8">
        <v>-7</v>
      </c>
      <c r="F29" s="8">
        <v>-18</v>
      </c>
      <c r="G29" s="8">
        <v>-7</v>
      </c>
      <c r="H29" s="8">
        <f>SUM(B29:G29)</f>
        <v>-6.199999999999999</v>
      </c>
      <c r="I29" t="s">
        <v>31</v>
      </c>
    </row>
    <row r="30" spans="1:8" ht="14.25">
      <c r="A30" s="6" t="s">
        <v>23</v>
      </c>
      <c r="B30" s="8">
        <f>SUM(B25:B29)</f>
        <v>845.8</v>
      </c>
      <c r="C30" s="8">
        <f>SUM(C25:C29)</f>
        <v>829.1</v>
      </c>
      <c r="D30" s="8">
        <f>SUM(D25:D29)</f>
        <v>285.6</v>
      </c>
      <c r="E30" s="8">
        <f>SUM(E25:E29)</f>
        <v>243.5</v>
      </c>
      <c r="F30" s="8">
        <f>SUM(F25:F29)</f>
        <v>274.1</v>
      </c>
      <c r="G30" s="8">
        <f>SUM(G25:G29)</f>
        <v>292</v>
      </c>
      <c r="H30" s="8"/>
    </row>
    <row r="31" spans="2:8" ht="12.75">
      <c r="B31" s="16">
        <f>B23-B30</f>
        <v>0</v>
      </c>
      <c r="C31" s="21">
        <f>C23-C30</f>
        <v>-0.20000000000004547</v>
      </c>
      <c r="D31" s="21">
        <f>D23-D30</f>
        <v>0.1999999999999318</v>
      </c>
      <c r="E31" s="21">
        <f>E23-E30</f>
        <v>-0.4000000000000057</v>
      </c>
      <c r="F31" s="21">
        <f>F23-F30</f>
        <v>-0.20000000000004547</v>
      </c>
      <c r="G31" s="21">
        <f>G23-G30</f>
        <v>0.4000000000000341</v>
      </c>
      <c r="H31" s="21">
        <f>SUM(B31:G31)</f>
        <v>-0.20000000000013074</v>
      </c>
    </row>
    <row r="32" spans="2:8" ht="12.75">
      <c r="B32" s="6" t="s">
        <v>33</v>
      </c>
      <c r="G32" s="22"/>
      <c r="H32" t="s">
        <v>34</v>
      </c>
    </row>
    <row r="33" spans="1:8" ht="12.75">
      <c r="A33" s="23" t="s">
        <v>35</v>
      </c>
      <c r="B33" s="24">
        <v>14977</v>
      </c>
      <c r="C33" s="25">
        <v>15149</v>
      </c>
      <c r="D33" s="25">
        <v>15342</v>
      </c>
      <c r="E33" s="25">
        <v>15707</v>
      </c>
      <c r="F33" s="25">
        <v>16072</v>
      </c>
      <c r="G33" s="25">
        <v>16438</v>
      </c>
      <c r="H33" s="25" t="s">
        <v>2</v>
      </c>
    </row>
    <row r="34" spans="1:9" ht="12.75">
      <c r="A34" s="6" t="s">
        <v>3</v>
      </c>
      <c r="B34" s="8">
        <f>L323</f>
        <v>1010</v>
      </c>
      <c r="C34" s="8">
        <f>H93+B165</f>
        <v>1092.6</v>
      </c>
      <c r="D34" s="8">
        <f>H94+D327</f>
        <v>595.4</v>
      </c>
      <c r="E34" s="8">
        <f>H95+G327</f>
        <v>626.1</v>
      </c>
      <c r="F34" s="8">
        <f>H96+J327</f>
        <v>714.1</v>
      </c>
      <c r="G34" s="8">
        <f>H97+L327</f>
        <v>893.3000000000001</v>
      </c>
      <c r="H34" s="8"/>
      <c r="I34" t="s">
        <v>31</v>
      </c>
    </row>
    <row r="35" spans="1:9" ht="12.75">
      <c r="A35" s="6" t="s">
        <v>5</v>
      </c>
      <c r="B35" s="8">
        <f>C383-C35</f>
        <v>78.076</v>
      </c>
      <c r="C35" s="8">
        <v>46.1</v>
      </c>
      <c r="D35" s="8">
        <f>D383</f>
        <v>34.976</v>
      </c>
      <c r="E35" s="8">
        <f>E383</f>
        <v>49.266</v>
      </c>
      <c r="F35" s="8">
        <f>F383</f>
        <v>60.549</v>
      </c>
      <c r="G35" s="8">
        <f>G383</f>
        <v>74.657</v>
      </c>
      <c r="H35" s="8">
        <f>SUM(B35:G35)</f>
        <v>343.624</v>
      </c>
      <c r="I35" t="s">
        <v>36</v>
      </c>
    </row>
    <row r="36" spans="1:9" ht="14.25">
      <c r="A36" s="6" t="s">
        <v>7</v>
      </c>
      <c r="B36" s="8"/>
      <c r="C36" s="8">
        <f>B256</f>
        <v>0.4</v>
      </c>
      <c r="D36" s="8">
        <f>C256</f>
        <v>32.5</v>
      </c>
      <c r="E36" s="8">
        <f>D256</f>
        <v>95.1</v>
      </c>
      <c r="F36" s="8">
        <f>E256</f>
        <v>139.6</v>
      </c>
      <c r="G36" s="8">
        <f>F256</f>
        <v>45</v>
      </c>
      <c r="H36" s="8">
        <f>SUM(C36:G36)</f>
        <v>312.59999999999997</v>
      </c>
      <c r="I36" t="s">
        <v>37</v>
      </c>
    </row>
    <row r="37" spans="1:8" ht="14.25">
      <c r="A37" s="6" t="s">
        <v>38</v>
      </c>
      <c r="B37" s="8"/>
      <c r="C37" s="8"/>
      <c r="D37" s="8"/>
      <c r="E37" s="8"/>
      <c r="F37" s="8"/>
      <c r="G37" s="8"/>
      <c r="H37" s="8">
        <f>SUM(B37:G37)</f>
        <v>0</v>
      </c>
    </row>
    <row r="38" spans="1:8" s="26" customFormat="1" ht="14.25">
      <c r="A38" s="10" t="s">
        <v>13</v>
      </c>
      <c r="B38" s="15">
        <f>SUM(B34:B37)</f>
        <v>1088.076</v>
      </c>
      <c r="C38" s="15">
        <f>SUM(C34:C37)</f>
        <v>1139.1</v>
      </c>
      <c r="D38" s="15">
        <f>SUM(D34:D37)</f>
        <v>662.876</v>
      </c>
      <c r="E38" s="15">
        <f>SUM(E34:E37)</f>
        <v>770.466</v>
      </c>
      <c r="F38" s="15">
        <f>SUM(F34:F37)</f>
        <v>914.249</v>
      </c>
      <c r="G38" s="15">
        <f>SUM(G34:G37)</f>
        <v>1012.9570000000001</v>
      </c>
      <c r="H38" s="15"/>
    </row>
    <row r="39" spans="1:8" ht="14.25">
      <c r="A39" s="27" t="s">
        <v>39</v>
      </c>
      <c r="B39" s="24">
        <v>15148</v>
      </c>
      <c r="C39" s="24">
        <v>15341</v>
      </c>
      <c r="D39" s="24">
        <v>15706</v>
      </c>
      <c r="E39" s="24">
        <v>16071</v>
      </c>
      <c r="F39" s="24">
        <v>16437</v>
      </c>
      <c r="G39" s="24">
        <v>16558</v>
      </c>
      <c r="H39" s="25" t="s">
        <v>2</v>
      </c>
    </row>
    <row r="40" spans="1:9" ht="14.25">
      <c r="A40" s="6" t="s">
        <v>40</v>
      </c>
      <c r="B40" s="8">
        <f>C34</f>
        <v>1092.6</v>
      </c>
      <c r="C40" s="8">
        <f>D34</f>
        <v>595.4</v>
      </c>
      <c r="D40" s="8">
        <f>E34</f>
        <v>626.1</v>
      </c>
      <c r="E40" s="8">
        <f>F34</f>
        <v>714.1</v>
      </c>
      <c r="F40" s="8">
        <f>H97+L327</f>
        <v>893.3000000000001</v>
      </c>
      <c r="G40" s="8">
        <f>H98+B174</f>
        <v>943.4</v>
      </c>
      <c r="H40" s="8"/>
      <c r="I40" t="s">
        <v>41</v>
      </c>
    </row>
    <row r="41" spans="1:9" ht="14.25">
      <c r="A41" s="6" t="s">
        <v>42</v>
      </c>
      <c r="B41"/>
      <c r="C41" s="8">
        <f>Q154</f>
        <v>159</v>
      </c>
      <c r="D41" s="8">
        <f>Q155</f>
        <v>88.178</v>
      </c>
      <c r="E41" s="8">
        <f>Q156</f>
        <v>44.922000000000025</v>
      </c>
      <c r="F41" s="8">
        <f>Q157</f>
        <v>32.30000000000007</v>
      </c>
      <c r="G41" s="8">
        <f>Q158</f>
        <v>27.399999999999977</v>
      </c>
      <c r="H41" s="8">
        <f aca="true" t="shared" si="2" ref="H41:H42">SUM(C41:G41)</f>
        <v>351.80000000000007</v>
      </c>
      <c r="I41" t="s">
        <v>43</v>
      </c>
    </row>
    <row r="42" spans="1:9" ht="12.75">
      <c r="A42" s="6" t="s">
        <v>44</v>
      </c>
      <c r="B42" s="8">
        <f>L322/2</f>
        <v>26.6</v>
      </c>
      <c r="C42" s="8">
        <f>S154</f>
        <v>189.82376350198973</v>
      </c>
      <c r="D42" s="8">
        <f>S155</f>
        <v>105.27220011370095</v>
      </c>
      <c r="E42" s="8">
        <f>S156</f>
        <v>53.630585559977284</v>
      </c>
      <c r="F42" s="8">
        <f>S157</f>
        <v>38.561682774303655</v>
      </c>
      <c r="G42" s="8">
        <f>S158</f>
        <v>32.71176805002839</v>
      </c>
      <c r="H42" s="8">
        <f t="shared" si="2"/>
        <v>420</v>
      </c>
      <c r="I42" t="s">
        <v>45</v>
      </c>
    </row>
    <row r="43" spans="1:8" ht="12.75">
      <c r="A43" s="6" t="s">
        <v>19</v>
      </c>
      <c r="B43" s="8">
        <v>0</v>
      </c>
      <c r="C43" s="8"/>
      <c r="D43" s="8"/>
      <c r="E43" s="8"/>
      <c r="F43" s="8"/>
      <c r="G43" s="8"/>
      <c r="H43" s="8"/>
    </row>
    <row r="44" spans="1:8" ht="14.25">
      <c r="A44" s="6" t="s">
        <v>22</v>
      </c>
      <c r="B44" s="8">
        <v>-31.1</v>
      </c>
      <c r="C44" s="8">
        <v>194.9</v>
      </c>
      <c r="D44" s="8">
        <v>-156.7</v>
      </c>
      <c r="E44" s="8">
        <v>-42.2</v>
      </c>
      <c r="F44" s="8">
        <v>-49.9</v>
      </c>
      <c r="G44" s="8">
        <v>9.4</v>
      </c>
      <c r="H44" s="8">
        <f>SUM(B44:G44)</f>
        <v>-75.6</v>
      </c>
    </row>
    <row r="45" spans="1:8" s="26" customFormat="1" ht="14.25">
      <c r="A45" s="14" t="s">
        <v>23</v>
      </c>
      <c r="B45" s="15">
        <f>SUM(B40:B44)</f>
        <v>1088.1</v>
      </c>
      <c r="C45" s="15">
        <f>SUM(C40:C44)</f>
        <v>1139.1237635019897</v>
      </c>
      <c r="D45" s="15">
        <f>SUM(D40:D44)</f>
        <v>662.850200113701</v>
      </c>
      <c r="E45" s="15">
        <f>SUM(E40:E44)</f>
        <v>770.4525855599774</v>
      </c>
      <c r="F45" s="15">
        <f>SUM(F40:F44)</f>
        <v>914.2616827743038</v>
      </c>
      <c r="G45" s="15">
        <f>SUM(G40:G44)</f>
        <v>1012.9117680500283</v>
      </c>
      <c r="H45" s="15"/>
    </row>
    <row r="46" spans="2:8" ht="14.25">
      <c r="B46" s="28">
        <f>B38-B45</f>
        <v>-0.023999999999887223</v>
      </c>
      <c r="C46" s="28">
        <f>C38-C45</f>
        <v>-0.023763501989833458</v>
      </c>
      <c r="D46" s="28">
        <f>D38-D45</f>
        <v>0.025799886298955244</v>
      </c>
      <c r="E46" s="28">
        <f>E38-E45</f>
        <v>0.013414440022643248</v>
      </c>
      <c r="F46" s="28">
        <f>F38-F45</f>
        <v>-0.012682774303812039</v>
      </c>
      <c r="G46" s="28">
        <f>G38-G45</f>
        <v>0.04523194997182145</v>
      </c>
      <c r="H46" s="29">
        <f>SUM(B46:G46)</f>
        <v>0.023999999999887223</v>
      </c>
    </row>
    <row r="47" spans="2:7" ht="14.25">
      <c r="B47" s="22"/>
      <c r="C47" s="22"/>
      <c r="D47" s="22"/>
      <c r="E47" s="22"/>
      <c r="F47" s="22"/>
      <c r="G47" s="22"/>
    </row>
    <row r="49" spans="1:11" ht="35.25">
      <c r="A49" s="30" t="s">
        <v>46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2" ht="14.25">
      <c r="A50" t="s">
        <v>47</v>
      </c>
      <c r="B50"/>
    </row>
    <row r="51" spans="1:11" ht="26.25" customHeight="1">
      <c r="A51" s="31" t="s">
        <v>48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ht="12.75">
      <c r="B52"/>
    </row>
    <row r="53" spans="1:12" ht="12.75">
      <c r="A53" s="32" t="s">
        <v>49</v>
      </c>
      <c r="B53" s="33" t="s">
        <v>50</v>
      </c>
      <c r="C53" s="33"/>
      <c r="D53" s="33"/>
      <c r="E53" s="33"/>
      <c r="F53" s="33"/>
      <c r="G53" s="33"/>
      <c r="H53" s="33"/>
      <c r="I53" s="33"/>
      <c r="J53" s="34"/>
      <c r="K53" s="34"/>
      <c r="L53" s="35"/>
    </row>
    <row r="54" spans="1:12" ht="14.25" customHeight="1">
      <c r="A54" s="36" t="s">
        <v>51</v>
      </c>
      <c r="B54" s="37" t="s">
        <v>52</v>
      </c>
      <c r="C54" s="36" t="s">
        <v>53</v>
      </c>
      <c r="D54" s="36"/>
      <c r="E54" s="36"/>
      <c r="F54" s="36"/>
      <c r="G54" s="38" t="s">
        <v>54</v>
      </c>
      <c r="H54" s="38" t="s">
        <v>53</v>
      </c>
      <c r="I54" s="38"/>
      <c r="J54" s="38"/>
      <c r="K54" s="35" t="s">
        <v>55</v>
      </c>
      <c r="L54" s="35"/>
    </row>
    <row r="55" spans="1:12" ht="14.25">
      <c r="A55" s="36"/>
      <c r="B55" s="37"/>
      <c r="C55" s="39" t="s">
        <v>56</v>
      </c>
      <c r="D55" s="39" t="s">
        <v>57</v>
      </c>
      <c r="E55" s="39" t="s">
        <v>58</v>
      </c>
      <c r="F55" s="39" t="s">
        <v>59</v>
      </c>
      <c r="G55" s="38"/>
      <c r="H55" s="39" t="s">
        <v>60</v>
      </c>
      <c r="I55" s="39" t="s">
        <v>61</v>
      </c>
      <c r="J55" s="39" t="s">
        <v>59</v>
      </c>
      <c r="K55" s="35"/>
      <c r="L55" s="35"/>
    </row>
    <row r="56" spans="1:12" ht="14.25">
      <c r="A56" s="39">
        <v>272.6</v>
      </c>
      <c r="B56" s="40">
        <v>257.8</v>
      </c>
      <c r="C56" s="40">
        <v>151.1</v>
      </c>
      <c r="D56" s="40">
        <v>104.2</v>
      </c>
      <c r="E56" s="40">
        <v>1.6</v>
      </c>
      <c r="F56" s="40">
        <v>0.9</v>
      </c>
      <c r="G56" s="40">
        <v>14.8</v>
      </c>
      <c r="H56" s="39">
        <v>10.5</v>
      </c>
      <c r="I56" s="39">
        <v>0.6000000000000001</v>
      </c>
      <c r="J56" s="39">
        <v>3.7</v>
      </c>
      <c r="K56" s="41">
        <v>16918</v>
      </c>
      <c r="L56" s="35"/>
    </row>
    <row r="57" spans="2:12" ht="14.25">
      <c r="B57" s="40"/>
      <c r="C57" s="40"/>
      <c r="D57" s="40"/>
      <c r="E57" s="40"/>
      <c r="F57" s="40"/>
      <c r="G57" s="40"/>
      <c r="H57" s="39"/>
      <c r="I57" s="39"/>
      <c r="J57" s="39"/>
      <c r="K57" s="41"/>
      <c r="L57" s="35"/>
    </row>
    <row r="58" spans="1:12" ht="14.25">
      <c r="A58" s="32" t="s">
        <v>62</v>
      </c>
      <c r="B58" s="42" t="s">
        <v>63</v>
      </c>
      <c r="C58" s="42"/>
      <c r="D58" s="42"/>
      <c r="E58" s="42"/>
      <c r="F58" s="42"/>
      <c r="G58" s="42"/>
      <c r="H58" s="43"/>
      <c r="I58" s="43"/>
      <c r="J58" s="39"/>
      <c r="K58" s="41"/>
      <c r="L58" s="35"/>
    </row>
    <row r="59" spans="1:12" ht="45.75" customHeight="1">
      <c r="A59" s="44" t="s">
        <v>64</v>
      </c>
      <c r="B59" s="45" t="s">
        <v>65</v>
      </c>
      <c r="C59" s="45"/>
      <c r="D59" s="45" t="s">
        <v>66</v>
      </c>
      <c r="E59" s="45"/>
      <c r="F59" s="45" t="s">
        <v>67</v>
      </c>
      <c r="G59" s="45"/>
      <c r="H59" s="39"/>
      <c r="I59" s="39"/>
      <c r="J59" s="39"/>
      <c r="K59" s="41"/>
      <c r="L59" s="35"/>
    </row>
    <row r="60" spans="1:12" ht="25.5" customHeight="1">
      <c r="A60" s="44" t="s">
        <v>68</v>
      </c>
      <c r="B60" s="46" t="s">
        <v>69</v>
      </c>
      <c r="C60" s="46"/>
      <c r="D60" s="46" t="s">
        <v>70</v>
      </c>
      <c r="E60" s="46"/>
      <c r="F60" s="46" t="s">
        <v>71</v>
      </c>
      <c r="G60" s="46"/>
      <c r="H60" s="39"/>
      <c r="I60" s="39"/>
      <c r="J60" s="39"/>
      <c r="K60" s="41"/>
      <c r="L60" s="35"/>
    </row>
    <row r="61" spans="1:12" ht="25.5" customHeight="1">
      <c r="A61" s="44" t="s">
        <v>72</v>
      </c>
      <c r="B61" s="47">
        <v>0.546</v>
      </c>
      <c r="C61" s="47"/>
      <c r="D61" s="47">
        <v>0.219</v>
      </c>
      <c r="E61" s="47"/>
      <c r="F61" s="47">
        <v>0.23500000000000001</v>
      </c>
      <c r="G61" s="47"/>
      <c r="H61" s="39"/>
      <c r="I61" s="39"/>
      <c r="J61" s="39"/>
      <c r="K61" s="41"/>
      <c r="L61" s="35"/>
    </row>
    <row r="62" spans="1:12" ht="14.25">
      <c r="A62" s="39"/>
      <c r="B62" s="40"/>
      <c r="C62" s="40"/>
      <c r="D62" s="40"/>
      <c r="E62" s="40"/>
      <c r="F62" s="40"/>
      <c r="G62" s="40"/>
      <c r="H62" s="39"/>
      <c r="I62" s="39"/>
      <c r="J62" s="39"/>
      <c r="K62" s="41"/>
      <c r="L62" s="35"/>
    </row>
    <row r="63" spans="1:12" ht="14.25">
      <c r="A63" s="39"/>
      <c r="B63" s="40"/>
      <c r="C63" s="40"/>
      <c r="D63" s="40"/>
      <c r="E63" s="40"/>
      <c r="F63" s="40"/>
      <c r="G63" s="40"/>
      <c r="H63" s="39"/>
      <c r="I63" s="39"/>
      <c r="J63" s="39"/>
      <c r="K63" s="35"/>
      <c r="L63" s="35"/>
    </row>
    <row r="64" spans="1:12" ht="14.25" customHeight="1">
      <c r="A64" s="32" t="s">
        <v>73</v>
      </c>
      <c r="B64" s="48" t="s">
        <v>74</v>
      </c>
      <c r="C64" s="48"/>
      <c r="D64" s="48"/>
      <c r="E64" s="48"/>
      <c r="F64" s="48"/>
      <c r="G64" s="48"/>
      <c r="H64" s="48"/>
      <c r="I64" s="48"/>
      <c r="J64" s="35"/>
      <c r="K64" s="35"/>
      <c r="L64" s="35"/>
    </row>
    <row r="65" spans="1:12" ht="14.25" customHeight="1">
      <c r="A65" s="36" t="s">
        <v>75</v>
      </c>
      <c r="B65" s="37" t="s">
        <v>76</v>
      </c>
      <c r="C65" s="37"/>
      <c r="D65" s="49"/>
      <c r="E65" s="49"/>
      <c r="F65" s="49"/>
      <c r="G65" s="49"/>
      <c r="H65" s="35"/>
      <c r="I65" s="35"/>
      <c r="J65" s="35"/>
      <c r="K65" s="35"/>
      <c r="L65" s="35"/>
    </row>
    <row r="66" spans="1:12" ht="24">
      <c r="A66" s="36"/>
      <c r="B66" s="40" t="s">
        <v>77</v>
      </c>
      <c r="C66" s="40" t="s">
        <v>78</v>
      </c>
      <c r="D66" s="49"/>
      <c r="E66" s="49"/>
      <c r="F66" s="49"/>
      <c r="G66" s="49"/>
      <c r="H66" s="35"/>
      <c r="I66" s="35"/>
      <c r="J66" s="35"/>
      <c r="K66" s="35"/>
      <c r="L66" s="35"/>
    </row>
    <row r="67" spans="1:12" ht="14.25">
      <c r="A67" s="41">
        <v>807000</v>
      </c>
      <c r="B67" s="50">
        <v>704</v>
      </c>
      <c r="C67" s="50">
        <v>103</v>
      </c>
      <c r="D67" s="49"/>
      <c r="E67" s="49"/>
      <c r="F67" s="49"/>
      <c r="G67" s="49"/>
      <c r="H67" s="35"/>
      <c r="I67" s="35"/>
      <c r="J67" s="35"/>
      <c r="K67" s="35"/>
      <c r="L67" s="35"/>
    </row>
    <row r="68" spans="1:12" ht="14.25">
      <c r="A68" s="35"/>
      <c r="B68" s="49"/>
      <c r="C68" s="49"/>
      <c r="D68" s="49"/>
      <c r="E68" s="49"/>
      <c r="F68" s="49"/>
      <c r="G68" s="49"/>
      <c r="H68" s="35"/>
      <c r="I68" s="35"/>
      <c r="J68" s="35"/>
      <c r="K68" s="35"/>
      <c r="L68" s="35"/>
    </row>
    <row r="69" spans="1:12" ht="14.25">
      <c r="A69" s="35"/>
      <c r="B69" s="49"/>
      <c r="C69" s="49"/>
      <c r="D69" s="49"/>
      <c r="E69" s="49"/>
      <c r="F69" s="49"/>
      <c r="G69" s="49"/>
      <c r="H69" s="35"/>
      <c r="I69" s="35"/>
      <c r="J69" s="35"/>
      <c r="K69" s="35"/>
      <c r="L69" s="35"/>
    </row>
    <row r="70" spans="1:12" ht="14.25">
      <c r="A70" s="32" t="s">
        <v>79</v>
      </c>
      <c r="B70" s="33" t="s">
        <v>80</v>
      </c>
      <c r="C70" s="33"/>
      <c r="D70" s="33"/>
      <c r="E70" s="33"/>
      <c r="F70" s="33"/>
      <c r="G70" s="33"/>
      <c r="H70" s="33"/>
      <c r="I70" s="33"/>
      <c r="J70" s="35"/>
      <c r="K70" s="35"/>
      <c r="L70" s="35"/>
    </row>
    <row r="71" spans="1:12" ht="14.25" customHeight="1">
      <c r="A71" s="36" t="s">
        <v>81</v>
      </c>
      <c r="B71" s="36" t="s">
        <v>82</v>
      </c>
      <c r="C71" s="36"/>
      <c r="D71" s="36" t="s">
        <v>83</v>
      </c>
      <c r="E71" s="36"/>
      <c r="F71" s="36" t="s">
        <v>51</v>
      </c>
      <c r="G71" s="36"/>
      <c r="H71" s="35"/>
      <c r="I71" s="35"/>
      <c r="J71" s="35"/>
      <c r="K71" s="35"/>
      <c r="L71" s="35"/>
    </row>
    <row r="72" spans="1:12" ht="24">
      <c r="A72" s="36"/>
      <c r="B72" s="40" t="s">
        <v>84</v>
      </c>
      <c r="C72" s="40" t="s">
        <v>85</v>
      </c>
      <c r="D72" s="40" t="s">
        <v>84</v>
      </c>
      <c r="E72" s="40" t="s">
        <v>85</v>
      </c>
      <c r="F72" s="40" t="s">
        <v>84</v>
      </c>
      <c r="G72" s="40" t="s">
        <v>85</v>
      </c>
      <c r="H72" s="35"/>
      <c r="I72" s="35"/>
      <c r="J72" s="35"/>
      <c r="K72" s="35"/>
      <c r="L72" s="35"/>
    </row>
    <row r="73" spans="1:12" ht="14.25">
      <c r="A73" s="39" t="s">
        <v>86</v>
      </c>
      <c r="B73" s="40">
        <v>37</v>
      </c>
      <c r="C73" s="40">
        <v>5.8</v>
      </c>
      <c r="D73" s="40">
        <v>0.3</v>
      </c>
      <c r="E73" s="40">
        <v>0.30000000000000004</v>
      </c>
      <c r="F73" s="40">
        <f aca="true" t="shared" si="3" ref="F73:F77">SUM(B73+D73)</f>
        <v>37.3</v>
      </c>
      <c r="G73" s="40">
        <v>6.1</v>
      </c>
      <c r="H73" s="35"/>
      <c r="I73" s="35"/>
      <c r="J73" s="35"/>
      <c r="K73" s="35"/>
      <c r="L73" s="35"/>
    </row>
    <row r="74" spans="1:12" ht="14.25">
      <c r="A74" s="39">
        <v>1942</v>
      </c>
      <c r="B74" s="40">
        <v>29</v>
      </c>
      <c r="C74" s="40">
        <v>2.4</v>
      </c>
      <c r="D74" s="40">
        <v>30.9</v>
      </c>
      <c r="E74" s="40">
        <v>2.3</v>
      </c>
      <c r="F74" s="40">
        <f t="shared" si="3"/>
        <v>59.9</v>
      </c>
      <c r="G74" s="40">
        <v>4.7</v>
      </c>
      <c r="H74" s="35"/>
      <c r="I74" s="35"/>
      <c r="J74" s="35"/>
      <c r="K74" s="35"/>
      <c r="L74" s="35"/>
    </row>
    <row r="75" spans="1:12" ht="14.25">
      <c r="A75" s="39">
        <v>1943</v>
      </c>
      <c r="B75" s="40">
        <v>53.9</v>
      </c>
      <c r="C75" s="40">
        <v>4.5</v>
      </c>
      <c r="D75" s="40">
        <v>83.7</v>
      </c>
      <c r="E75" s="40">
        <v>6.1</v>
      </c>
      <c r="F75" s="40">
        <f t="shared" si="3"/>
        <v>137.6</v>
      </c>
      <c r="G75" s="40">
        <v>10.6</v>
      </c>
      <c r="H75" s="35"/>
      <c r="I75" s="35"/>
      <c r="J75" s="35"/>
      <c r="K75" s="35"/>
      <c r="L75" s="35"/>
    </row>
    <row r="76" spans="1:12" ht="14.25">
      <c r="A76" s="39">
        <v>1944</v>
      </c>
      <c r="B76" s="40">
        <v>33.2</v>
      </c>
      <c r="C76" s="40">
        <v>2.8</v>
      </c>
      <c r="D76" s="40">
        <v>128.8</v>
      </c>
      <c r="E76" s="40">
        <v>10.7</v>
      </c>
      <c r="F76" s="40">
        <f t="shared" si="3"/>
        <v>162</v>
      </c>
      <c r="G76" s="40">
        <v>13.5</v>
      </c>
      <c r="H76" s="35"/>
      <c r="I76" s="35"/>
      <c r="J76" s="35"/>
      <c r="K76" s="35"/>
      <c r="L76" s="35"/>
    </row>
    <row r="77" spans="1:12" ht="14.25">
      <c r="A77" s="39" t="s">
        <v>87</v>
      </c>
      <c r="B77" s="40">
        <v>9.5</v>
      </c>
      <c r="C77" s="40">
        <v>2.3</v>
      </c>
      <c r="D77" s="40">
        <v>38.4</v>
      </c>
      <c r="E77" s="40">
        <v>9.1</v>
      </c>
      <c r="F77" s="40">
        <f t="shared" si="3"/>
        <v>47.9</v>
      </c>
      <c r="G77" s="40">
        <v>11.4</v>
      </c>
      <c r="H77" s="35"/>
      <c r="I77" s="35"/>
      <c r="J77" s="35"/>
      <c r="K77" s="35"/>
      <c r="L77" s="35"/>
    </row>
    <row r="78" spans="1:12" ht="14.25">
      <c r="A78" s="51" t="s">
        <v>88</v>
      </c>
      <c r="B78" s="52">
        <f>SUM(B73:B77)</f>
        <v>162.60000000000002</v>
      </c>
      <c r="C78" s="52">
        <v>3.5</v>
      </c>
      <c r="D78" s="52">
        <f>SUM(D73:D77)</f>
        <v>282.1</v>
      </c>
      <c r="E78" s="52">
        <v>6</v>
      </c>
      <c r="F78" s="52">
        <f>SUM(F73:F77)</f>
        <v>444.7</v>
      </c>
      <c r="G78" s="52">
        <v>9.5</v>
      </c>
      <c r="H78" s="35"/>
      <c r="I78" s="35"/>
      <c r="J78" s="35"/>
      <c r="K78" s="35"/>
      <c r="L78" s="35"/>
    </row>
    <row r="79" spans="1:12" ht="14.25">
      <c r="A79" s="39" t="s">
        <v>89</v>
      </c>
      <c r="B79" s="53">
        <v>0.366</v>
      </c>
      <c r="C79" s="49"/>
      <c r="D79" s="53">
        <v>0.634</v>
      </c>
      <c r="E79" s="49"/>
      <c r="F79" s="53">
        <v>1</v>
      </c>
      <c r="G79" s="49"/>
      <c r="H79" s="35"/>
      <c r="I79" s="35"/>
      <c r="J79" s="35"/>
      <c r="K79" s="35"/>
      <c r="L79" s="35"/>
    </row>
    <row r="80" spans="1:12" ht="14.25">
      <c r="A80" s="35"/>
      <c r="B80" s="49"/>
      <c r="C80" s="49"/>
      <c r="D80" s="49"/>
      <c r="E80" s="49"/>
      <c r="F80" s="49"/>
      <c r="G80" s="49"/>
      <c r="H80" s="35"/>
      <c r="I80" s="35"/>
      <c r="J80" s="35"/>
      <c r="K80" s="35"/>
      <c r="L80" s="35"/>
    </row>
    <row r="81" spans="1:12" ht="14.25">
      <c r="A81" s="35"/>
      <c r="B81" s="49"/>
      <c r="C81" s="49"/>
      <c r="D81" s="49"/>
      <c r="E81" s="49"/>
      <c r="F81" s="49"/>
      <c r="G81" s="49"/>
      <c r="H81" s="35"/>
      <c r="I81" s="35"/>
      <c r="J81" s="35"/>
      <c r="K81" s="35"/>
      <c r="L81" s="35"/>
    </row>
    <row r="82" spans="1:12" ht="14.25">
      <c r="A82" s="32" t="s">
        <v>90</v>
      </c>
      <c r="B82" s="33" t="s">
        <v>91</v>
      </c>
      <c r="C82" s="33"/>
      <c r="D82" s="33"/>
      <c r="E82" s="33"/>
      <c r="F82" s="33"/>
      <c r="G82" s="33"/>
      <c r="H82" s="33"/>
      <c r="I82" s="33"/>
      <c r="J82" s="35"/>
      <c r="K82" s="35"/>
      <c r="L82" s="35"/>
    </row>
    <row r="83" spans="1:12" ht="14.25">
      <c r="A83" s="35"/>
      <c r="B83" s="38" t="s">
        <v>54</v>
      </c>
      <c r="C83" s="38"/>
      <c r="D83" s="38" t="s">
        <v>92</v>
      </c>
      <c r="E83" s="38" t="s">
        <v>93</v>
      </c>
      <c r="F83" s="38" t="s">
        <v>51</v>
      </c>
      <c r="G83" s="49"/>
      <c r="H83" s="35"/>
      <c r="I83" s="35"/>
      <c r="J83" s="35"/>
      <c r="K83" s="35"/>
      <c r="L83" s="35"/>
    </row>
    <row r="84" spans="1:12" ht="24">
      <c r="A84" s="35"/>
      <c r="B84" s="35" t="s">
        <v>51</v>
      </c>
      <c r="C84" s="39" t="s">
        <v>94</v>
      </c>
      <c r="D84" s="38"/>
      <c r="E84" s="38"/>
      <c r="F84" s="38"/>
      <c r="G84" s="49"/>
      <c r="H84" s="35"/>
      <c r="I84" s="35"/>
      <c r="J84" s="35"/>
      <c r="K84" s="35"/>
      <c r="L84" s="35"/>
    </row>
    <row r="85" spans="1:12" ht="14.25">
      <c r="A85" s="35" t="s">
        <v>95</v>
      </c>
      <c r="B85" s="54">
        <v>6.4</v>
      </c>
      <c r="C85" s="54">
        <v>2.5</v>
      </c>
      <c r="D85" s="54">
        <v>151.1</v>
      </c>
      <c r="E85" s="54">
        <v>51</v>
      </c>
      <c r="F85" s="55">
        <v>162.6</v>
      </c>
      <c r="G85" s="50"/>
      <c r="H85" s="41"/>
      <c r="I85" s="35"/>
      <c r="J85" s="35"/>
      <c r="K85" s="35"/>
      <c r="L85" s="35"/>
    </row>
    <row r="86" spans="1:12" ht="14.25">
      <c r="A86" s="35" t="s">
        <v>96</v>
      </c>
      <c r="B86" s="54">
        <v>35.9</v>
      </c>
      <c r="C86" s="54">
        <v>35.9</v>
      </c>
      <c r="D86" s="54">
        <v>66.3</v>
      </c>
      <c r="E86" s="54">
        <v>17.99</v>
      </c>
      <c r="F86" s="54">
        <v>282.1</v>
      </c>
      <c r="G86" s="50"/>
      <c r="H86" s="41"/>
      <c r="I86" s="35"/>
      <c r="J86" s="35" t="s">
        <v>97</v>
      </c>
      <c r="K86" s="35"/>
      <c r="L86" s="35"/>
    </row>
    <row r="87" spans="1:12" ht="14.25">
      <c r="A87" s="35" t="s">
        <v>51</v>
      </c>
      <c r="B87" s="54">
        <v>42.3</v>
      </c>
      <c r="C87" s="54">
        <f>SUM(C85:C86)</f>
        <v>38.4</v>
      </c>
      <c r="D87" s="54">
        <f>SUM(D85:D86)</f>
        <v>217.39999999999998</v>
      </c>
      <c r="E87" s="54">
        <f>SUM(E85:E86)</f>
        <v>68.99</v>
      </c>
      <c r="F87" s="54">
        <f>SUM(F85:F86)</f>
        <v>444.70000000000005</v>
      </c>
      <c r="G87" s="50"/>
      <c r="H87" s="41"/>
      <c r="I87" s="35"/>
      <c r="J87" s="35"/>
      <c r="K87" s="35"/>
      <c r="L87" s="35"/>
    </row>
    <row r="88" spans="1:12" ht="14.25">
      <c r="A88" s="35" t="s">
        <v>98</v>
      </c>
      <c r="B88" s="54">
        <v>9.5</v>
      </c>
      <c r="C88" s="54">
        <v>8.6</v>
      </c>
      <c r="D88" s="54">
        <v>48.9</v>
      </c>
      <c r="E88" s="54">
        <v>41.6</v>
      </c>
      <c r="F88" s="54">
        <v>100</v>
      </c>
      <c r="G88" s="50"/>
      <c r="H88" s="41"/>
      <c r="I88" s="35"/>
      <c r="J88" s="35"/>
      <c r="K88" s="35"/>
      <c r="L88" s="35"/>
    </row>
    <row r="89" spans="1:12" ht="14.25">
      <c r="A89" s="35"/>
      <c r="B89" s="50"/>
      <c r="C89" s="50"/>
      <c r="D89" s="50"/>
      <c r="E89" s="50"/>
      <c r="F89" s="50"/>
      <c r="G89" s="50"/>
      <c r="H89" s="41"/>
      <c r="I89" s="35"/>
      <c r="J89" s="35"/>
      <c r="K89" s="35"/>
      <c r="L89" s="35"/>
    </row>
    <row r="90" spans="1:12" ht="14.25">
      <c r="A90" s="32" t="s">
        <v>99</v>
      </c>
      <c r="B90" s="33" t="s">
        <v>100</v>
      </c>
      <c r="C90" s="33"/>
      <c r="D90" s="33"/>
      <c r="E90" s="33"/>
      <c r="F90" s="33"/>
      <c r="G90" s="33"/>
      <c r="H90" s="33"/>
      <c r="I90" s="33"/>
      <c r="J90" s="35"/>
      <c r="K90" s="35"/>
      <c r="L90" s="35"/>
    </row>
    <row r="91" spans="1:9" ht="14.25" customHeight="1">
      <c r="A91" s="44" t="s">
        <v>64</v>
      </c>
      <c r="B91" s="46" t="s">
        <v>82</v>
      </c>
      <c r="C91" s="46"/>
      <c r="D91" s="46" t="s">
        <v>83</v>
      </c>
      <c r="E91" s="46"/>
      <c r="F91" s="46" t="s">
        <v>101</v>
      </c>
      <c r="G91" s="46"/>
      <c r="H91" s="44" t="s">
        <v>51</v>
      </c>
      <c r="I91" s="56" t="s">
        <v>102</v>
      </c>
    </row>
    <row r="92" spans="2:9" ht="37.5">
      <c r="B92" s="44" t="s">
        <v>103</v>
      </c>
      <c r="C92" s="44" t="s">
        <v>104</v>
      </c>
      <c r="D92" s="44" t="s">
        <v>103</v>
      </c>
      <c r="E92" s="44" t="s">
        <v>104</v>
      </c>
      <c r="F92" s="44" t="s">
        <v>103</v>
      </c>
      <c r="G92" s="44" t="s">
        <v>104</v>
      </c>
      <c r="H92" s="57"/>
      <c r="I92" s="56"/>
    </row>
    <row r="93" spans="1:9" ht="15">
      <c r="A93" s="58" t="s">
        <v>105</v>
      </c>
      <c r="B93" s="59">
        <v>272.6</v>
      </c>
      <c r="C93" s="59">
        <v>100</v>
      </c>
      <c r="D93" s="59">
        <v>0</v>
      </c>
      <c r="E93" s="59" t="s">
        <v>106</v>
      </c>
      <c r="F93" s="59">
        <v>0</v>
      </c>
      <c r="G93" s="59" t="s">
        <v>106</v>
      </c>
      <c r="H93" s="44">
        <v>272.6</v>
      </c>
      <c r="I93" s="56">
        <f aca="true" t="shared" si="4" ref="I93:I98">B93+D93</f>
        <v>272.6</v>
      </c>
    </row>
    <row r="94" spans="1:12" ht="15">
      <c r="A94" s="58" t="s">
        <v>107</v>
      </c>
      <c r="B94" s="59">
        <v>317.1</v>
      </c>
      <c r="C94" s="59">
        <v>99.6</v>
      </c>
      <c r="D94" s="59">
        <v>0</v>
      </c>
      <c r="E94" s="59" t="s">
        <v>106</v>
      </c>
      <c r="F94" s="59">
        <v>1.4</v>
      </c>
      <c r="G94" s="59">
        <v>0.4</v>
      </c>
      <c r="H94" s="44">
        <v>318.5</v>
      </c>
      <c r="I94" s="56">
        <f t="shared" si="4"/>
        <v>317.1</v>
      </c>
      <c r="J94" s="35"/>
      <c r="K94" s="35"/>
      <c r="L94" s="35"/>
    </row>
    <row r="95" spans="1:9" ht="15">
      <c r="A95" s="58" t="s">
        <v>108</v>
      </c>
      <c r="B95" s="59">
        <v>378.8</v>
      </c>
      <c r="C95" s="59">
        <v>93.7</v>
      </c>
      <c r="D95" s="59">
        <v>22</v>
      </c>
      <c r="E95" s="59">
        <v>5.4</v>
      </c>
      <c r="F95" s="59">
        <v>3.7</v>
      </c>
      <c r="G95" s="59">
        <v>0.9</v>
      </c>
      <c r="H95" s="44">
        <v>404.5</v>
      </c>
      <c r="I95" s="56">
        <f t="shared" si="4"/>
        <v>400.8</v>
      </c>
    </row>
    <row r="96" spans="1:9" ht="15">
      <c r="A96" s="58" t="s">
        <v>109</v>
      </c>
      <c r="B96" s="59">
        <v>387</v>
      </c>
      <c r="C96" s="59">
        <v>77.9</v>
      </c>
      <c r="D96" s="59">
        <v>94.1</v>
      </c>
      <c r="E96" s="59">
        <v>19</v>
      </c>
      <c r="F96" s="59">
        <v>14.9</v>
      </c>
      <c r="G96" s="59">
        <v>3.1</v>
      </c>
      <c r="H96" s="44">
        <v>496</v>
      </c>
      <c r="I96" s="56">
        <f t="shared" si="4"/>
        <v>481.1</v>
      </c>
    </row>
    <row r="97" spans="1:12" ht="15">
      <c r="A97" s="58" t="s">
        <v>110</v>
      </c>
      <c r="B97" s="59">
        <v>395.2</v>
      </c>
      <c r="C97" s="59">
        <v>63.6</v>
      </c>
      <c r="D97" s="59">
        <v>191.3</v>
      </c>
      <c r="E97" s="59">
        <v>30.4</v>
      </c>
      <c r="F97" s="59">
        <v>34.7</v>
      </c>
      <c r="G97" s="59">
        <v>6</v>
      </c>
      <c r="H97" s="44">
        <v>621.2</v>
      </c>
      <c r="I97" s="56">
        <f t="shared" si="4"/>
        <v>586.5</v>
      </c>
      <c r="L97" s="35"/>
    </row>
    <row r="98" spans="1:12" ht="15">
      <c r="A98" s="58" t="s">
        <v>111</v>
      </c>
      <c r="B98" s="59">
        <v>385.7</v>
      </c>
      <c r="C98" s="59">
        <v>58.1</v>
      </c>
      <c r="D98" s="59">
        <v>218.1</v>
      </c>
      <c r="E98" s="59">
        <v>32.8</v>
      </c>
      <c r="F98" s="59">
        <v>60.6</v>
      </c>
      <c r="G98" s="59">
        <v>9.1</v>
      </c>
      <c r="H98" s="44">
        <v>664.4</v>
      </c>
      <c r="I98" s="56">
        <f t="shared" si="4"/>
        <v>603.8</v>
      </c>
      <c r="J98" s="35"/>
      <c r="K98" s="35"/>
      <c r="L98" s="35"/>
    </row>
    <row r="99" spans="1:12" ht="14.25">
      <c r="A99" s="35"/>
      <c r="B99" s="49"/>
      <c r="C99" s="49"/>
      <c r="D99" s="49"/>
      <c r="E99" s="49"/>
      <c r="F99" s="49"/>
      <c r="G99" s="49"/>
      <c r="H99" s="35"/>
      <c r="I99" s="35"/>
      <c r="J99" s="35"/>
      <c r="K99" s="35"/>
      <c r="L99" s="35"/>
    </row>
    <row r="100" spans="1:12" ht="14.25">
      <c r="A100" s="32" t="s">
        <v>112</v>
      </c>
      <c r="B100" s="33" t="s">
        <v>113</v>
      </c>
      <c r="C100" s="33"/>
      <c r="D100" s="33"/>
      <c r="E100" s="33"/>
      <c r="F100" s="33"/>
      <c r="G100" s="33"/>
      <c r="H100" s="33"/>
      <c r="I100" s="33"/>
      <c r="J100" s="35"/>
      <c r="K100" s="35"/>
      <c r="L100" s="35"/>
    </row>
    <row r="101" spans="1:12" ht="26.25">
      <c r="A101" s="60" t="s">
        <v>114</v>
      </c>
      <c r="B101" s="60" t="s">
        <v>115</v>
      </c>
      <c r="C101" s="60" t="s">
        <v>116</v>
      </c>
      <c r="D101" s="60" t="s">
        <v>117</v>
      </c>
      <c r="E101" s="60" t="s">
        <v>118</v>
      </c>
      <c r="F101" s="60" t="s">
        <v>119</v>
      </c>
      <c r="G101" s="60" t="s">
        <v>120</v>
      </c>
      <c r="H101" s="60" t="s">
        <v>121</v>
      </c>
      <c r="I101" s="35"/>
      <c r="J101" s="35"/>
      <c r="K101" s="35"/>
      <c r="L101" s="35"/>
    </row>
    <row r="102" spans="1:12" ht="15">
      <c r="A102" s="58" t="s">
        <v>54</v>
      </c>
      <c r="B102" s="59">
        <v>14.8</v>
      </c>
      <c r="C102" s="59">
        <v>17.9</v>
      </c>
      <c r="D102" s="59">
        <v>29.1</v>
      </c>
      <c r="E102" s="59">
        <v>38.5</v>
      </c>
      <c r="F102" s="59">
        <v>45.5</v>
      </c>
      <c r="G102" s="59">
        <v>58.7</v>
      </c>
      <c r="H102" s="44">
        <v>364.2</v>
      </c>
      <c r="I102" s="35"/>
      <c r="J102" s="35"/>
      <c r="K102" s="35"/>
      <c r="L102" s="35"/>
    </row>
    <row r="103" spans="1:12" ht="15">
      <c r="A103" s="59" t="s">
        <v>122</v>
      </c>
      <c r="B103" s="59" t="s">
        <v>106</v>
      </c>
      <c r="C103" s="59" t="s">
        <v>106</v>
      </c>
      <c r="D103" s="59">
        <v>2.2</v>
      </c>
      <c r="E103" s="59">
        <v>9.5</v>
      </c>
      <c r="F103" s="59">
        <v>18.8</v>
      </c>
      <c r="G103" s="59">
        <v>19.4</v>
      </c>
      <c r="H103" s="44" t="s">
        <v>64</v>
      </c>
      <c r="I103" s="35"/>
      <c r="J103" s="35"/>
      <c r="K103" s="35"/>
      <c r="L103" s="35"/>
    </row>
    <row r="104" spans="1:12" ht="15">
      <c r="A104" s="58" t="s">
        <v>123</v>
      </c>
      <c r="B104" s="59">
        <v>203.9</v>
      </c>
      <c r="C104" s="59">
        <v>237.8</v>
      </c>
      <c r="D104" s="59">
        <v>294.2</v>
      </c>
      <c r="E104" s="59">
        <v>361.6</v>
      </c>
      <c r="F104" s="59">
        <v>456.9</v>
      </c>
      <c r="G104" s="59">
        <v>481</v>
      </c>
      <c r="H104" s="44">
        <v>237.8</v>
      </c>
      <c r="I104" s="35"/>
      <c r="J104" s="35"/>
      <c r="K104" s="35"/>
      <c r="L104" s="35"/>
    </row>
    <row r="105" spans="1:12" ht="15">
      <c r="A105" s="59" t="s">
        <v>124</v>
      </c>
      <c r="B105" s="59" t="s">
        <v>106</v>
      </c>
      <c r="C105" s="59" t="s">
        <v>106</v>
      </c>
      <c r="D105" s="59">
        <v>4.9</v>
      </c>
      <c r="E105" s="59">
        <v>43.7</v>
      </c>
      <c r="F105" s="59">
        <v>117.7</v>
      </c>
      <c r="G105" s="59">
        <v>129.3</v>
      </c>
      <c r="H105" s="44" t="s">
        <v>64</v>
      </c>
      <c r="I105" s="35"/>
      <c r="J105" s="35"/>
      <c r="K105" s="35"/>
      <c r="L105" s="35"/>
    </row>
    <row r="106" spans="1:12" ht="15">
      <c r="A106" s="58" t="s">
        <v>125</v>
      </c>
      <c r="B106" s="59">
        <v>7.3</v>
      </c>
      <c r="C106" s="59">
        <v>7.9</v>
      </c>
      <c r="D106" s="59">
        <v>13.4</v>
      </c>
      <c r="E106" s="59">
        <v>10.6</v>
      </c>
      <c r="F106" s="59">
        <v>11</v>
      </c>
      <c r="G106" s="59">
        <v>10.2</v>
      </c>
      <c r="H106" s="44">
        <v>140</v>
      </c>
      <c r="I106" s="35"/>
      <c r="J106" s="35"/>
      <c r="K106" s="35"/>
      <c r="L106" s="35"/>
    </row>
    <row r="107" spans="1:12" ht="15">
      <c r="A107" s="58" t="s">
        <v>126</v>
      </c>
      <c r="B107" s="59">
        <v>46.6</v>
      </c>
      <c r="C107" s="59">
        <v>54.9</v>
      </c>
      <c r="D107" s="59">
        <v>67.8</v>
      </c>
      <c r="E107" s="59">
        <v>85.3</v>
      </c>
      <c r="F107" s="59">
        <v>107.8</v>
      </c>
      <c r="G107" s="59">
        <v>119.5</v>
      </c>
      <c r="H107" s="44">
        <v>256.4</v>
      </c>
      <c r="I107" s="35"/>
      <c r="J107" s="35"/>
      <c r="K107" s="35"/>
      <c r="L107" s="35"/>
    </row>
    <row r="108" spans="1:12" ht="15">
      <c r="A108" s="60" t="s">
        <v>127</v>
      </c>
      <c r="B108" s="61">
        <v>272.6</v>
      </c>
      <c r="C108" s="61">
        <v>318.5</v>
      </c>
      <c r="D108" s="61">
        <v>404.5</v>
      </c>
      <c r="E108" s="61">
        <v>496</v>
      </c>
      <c r="F108" s="61">
        <v>621.2</v>
      </c>
      <c r="G108" s="61">
        <v>664.4</v>
      </c>
      <c r="I108" s="35"/>
      <c r="J108" s="35"/>
      <c r="K108" s="35"/>
      <c r="L108" s="35"/>
    </row>
    <row r="109" spans="1:12" ht="14.25">
      <c r="A109" s="35"/>
      <c r="B109" s="49"/>
      <c r="C109" s="49"/>
      <c r="D109" s="49"/>
      <c r="E109" s="49"/>
      <c r="F109" s="49"/>
      <c r="G109" s="49"/>
      <c r="H109" s="35"/>
      <c r="I109" s="35"/>
      <c r="J109" s="35"/>
      <c r="K109" s="35"/>
      <c r="L109" s="35"/>
    </row>
    <row r="110" spans="1:12" ht="14.25">
      <c r="A110" s="32" t="s">
        <v>128</v>
      </c>
      <c r="B110" s="33" t="s">
        <v>129</v>
      </c>
      <c r="C110" s="33"/>
      <c r="D110" s="33"/>
      <c r="E110" s="33"/>
      <c r="F110" s="33"/>
      <c r="G110" s="33"/>
      <c r="H110" s="33"/>
      <c r="I110" s="33"/>
      <c r="J110" s="35"/>
      <c r="K110" s="35"/>
      <c r="L110" s="35"/>
    </row>
    <row r="111" spans="1:12" ht="60">
      <c r="A111" s="60" t="s">
        <v>130</v>
      </c>
      <c r="B111" s="60" t="s">
        <v>131</v>
      </c>
      <c r="C111" s="60" t="s">
        <v>132</v>
      </c>
      <c r="D111" s="60" t="s">
        <v>133</v>
      </c>
      <c r="E111" s="60" t="s">
        <v>134</v>
      </c>
      <c r="F111" s="60" t="s">
        <v>135</v>
      </c>
      <c r="G111" s="60" t="s">
        <v>136</v>
      </c>
      <c r="H111" s="60" t="s">
        <v>137</v>
      </c>
      <c r="I111" s="35"/>
      <c r="J111" s="35"/>
      <c r="K111" s="35"/>
      <c r="L111" s="35"/>
    </row>
    <row r="112" spans="1:12" ht="15">
      <c r="A112" s="58" t="s">
        <v>138</v>
      </c>
      <c r="B112" s="59">
        <v>90.7</v>
      </c>
      <c r="C112" s="59">
        <v>89.1</v>
      </c>
      <c r="D112" s="59">
        <v>102.2</v>
      </c>
      <c r="E112" s="59">
        <v>154.3</v>
      </c>
      <c r="F112" s="59">
        <v>216.9</v>
      </c>
      <c r="G112" s="59">
        <v>229.4</v>
      </c>
      <c r="H112" s="62">
        <v>2.5300000000000002</v>
      </c>
      <c r="I112" s="35"/>
      <c r="J112" s="35"/>
      <c r="K112" s="35"/>
      <c r="L112" s="35"/>
    </row>
    <row r="113" spans="1:12" ht="15">
      <c r="A113" s="59" t="s">
        <v>139</v>
      </c>
      <c r="B113" s="63">
        <v>0.445</v>
      </c>
      <c r="C113" s="63">
        <v>0.375</v>
      </c>
      <c r="D113" s="63">
        <v>0.38</v>
      </c>
      <c r="E113" s="63">
        <v>0.425</v>
      </c>
      <c r="F113" s="63">
        <v>0.47400000000000003</v>
      </c>
      <c r="G113" s="63">
        <v>0.47700000000000004</v>
      </c>
      <c r="H113" s="44" t="s">
        <v>106</v>
      </c>
      <c r="I113" s="35"/>
      <c r="J113" s="35"/>
      <c r="K113" s="35"/>
      <c r="L113" s="35"/>
    </row>
    <row r="114" spans="1:12" ht="15">
      <c r="A114" s="58" t="s">
        <v>140</v>
      </c>
      <c r="B114" s="59">
        <v>113.2</v>
      </c>
      <c r="C114" s="59">
        <v>148.7</v>
      </c>
      <c r="D114" s="59">
        <v>192</v>
      </c>
      <c r="E114" s="59">
        <v>207.1</v>
      </c>
      <c r="F114" s="59">
        <v>232.5</v>
      </c>
      <c r="G114" s="59">
        <v>241.9</v>
      </c>
      <c r="H114" s="62">
        <v>2.225</v>
      </c>
      <c r="I114" s="35"/>
      <c r="J114" s="35"/>
      <c r="K114" s="35"/>
      <c r="L114" s="35"/>
    </row>
    <row r="115" spans="1:12" ht="15">
      <c r="A115" s="59" t="s">
        <v>139</v>
      </c>
      <c r="B115" s="63">
        <v>0.555</v>
      </c>
      <c r="C115" s="63">
        <v>0.625</v>
      </c>
      <c r="D115" s="63">
        <v>0.62</v>
      </c>
      <c r="E115" s="63">
        <v>0.5750000000000001</v>
      </c>
      <c r="F115" s="63">
        <v>0.511</v>
      </c>
      <c r="G115" s="63">
        <v>0.5</v>
      </c>
      <c r="H115" s="44" t="s">
        <v>106</v>
      </c>
      <c r="I115" s="35"/>
      <c r="J115" s="35"/>
      <c r="K115" s="35"/>
      <c r="L115" s="35"/>
    </row>
    <row r="116" spans="1:12" ht="15">
      <c r="A116" s="58" t="s">
        <v>141</v>
      </c>
      <c r="B116" s="59" t="s">
        <v>106</v>
      </c>
      <c r="C116" s="59" t="s">
        <v>106</v>
      </c>
      <c r="D116" s="59" t="s">
        <v>106</v>
      </c>
      <c r="E116" s="59">
        <v>0.2</v>
      </c>
      <c r="F116" s="59">
        <v>7.5</v>
      </c>
      <c r="G116" s="59">
        <v>9.7</v>
      </c>
      <c r="H116" s="44" t="s">
        <v>106</v>
      </c>
      <c r="I116" s="35"/>
      <c r="J116" s="35"/>
      <c r="K116" s="35"/>
      <c r="L116" s="35"/>
    </row>
    <row r="117" spans="1:12" ht="15">
      <c r="A117" s="59" t="s">
        <v>139</v>
      </c>
      <c r="B117" s="59" t="s">
        <v>106</v>
      </c>
      <c r="C117" s="59" t="s">
        <v>106</v>
      </c>
      <c r="D117" s="59" t="s">
        <v>106</v>
      </c>
      <c r="E117" s="59" t="s">
        <v>106</v>
      </c>
      <c r="F117" s="63">
        <v>0.015</v>
      </c>
      <c r="G117" s="63">
        <v>0.023</v>
      </c>
      <c r="H117" s="44" t="s">
        <v>106</v>
      </c>
      <c r="I117" s="35"/>
      <c r="J117" s="35"/>
      <c r="K117" s="35"/>
      <c r="L117" s="35"/>
    </row>
    <row r="118" spans="1:12" ht="15">
      <c r="A118" s="60" t="s">
        <v>142</v>
      </c>
      <c r="B118" s="61">
        <v>203.9</v>
      </c>
      <c r="C118" s="61">
        <v>237.8</v>
      </c>
      <c r="D118" s="61">
        <v>294.2</v>
      </c>
      <c r="E118" s="61">
        <v>361.6</v>
      </c>
      <c r="F118" s="61">
        <v>456.9</v>
      </c>
      <c r="G118" s="61">
        <v>481</v>
      </c>
      <c r="H118" s="64">
        <v>2.378</v>
      </c>
      <c r="I118" s="35"/>
      <c r="J118" s="35"/>
      <c r="K118" s="35"/>
      <c r="L118" s="35"/>
    </row>
    <row r="119" spans="1:12" ht="14.25">
      <c r="A119" s="35"/>
      <c r="B119" s="49"/>
      <c r="C119" s="49"/>
      <c r="D119" s="49"/>
      <c r="E119" s="49"/>
      <c r="F119" s="49"/>
      <c r="G119" s="49"/>
      <c r="H119" s="35"/>
      <c r="I119" s="35"/>
      <c r="J119" s="35"/>
      <c r="K119" s="35"/>
      <c r="L119" s="35"/>
    </row>
    <row r="120" spans="1:12" ht="14.25">
      <c r="A120" s="32" t="s">
        <v>143</v>
      </c>
      <c r="B120" s="33" t="s">
        <v>144</v>
      </c>
      <c r="C120" s="33"/>
      <c r="D120" s="33"/>
      <c r="E120" s="33"/>
      <c r="F120" s="33"/>
      <c r="G120" s="33"/>
      <c r="H120" s="33"/>
      <c r="I120" s="33"/>
      <c r="J120" s="35"/>
      <c r="K120" s="35"/>
      <c r="L120" s="35"/>
    </row>
    <row r="121" spans="1:12" ht="14.25" customHeight="1">
      <c r="A121" s="65" t="s">
        <v>81</v>
      </c>
      <c r="B121" s="65" t="s">
        <v>145</v>
      </c>
      <c r="C121" s="65" t="s">
        <v>146</v>
      </c>
      <c r="D121" s="46" t="s">
        <v>147</v>
      </c>
      <c r="E121" s="46"/>
      <c r="L121" s="35"/>
    </row>
    <row r="122" spans="1:12" ht="37.5">
      <c r="A122" s="65"/>
      <c r="B122" s="65"/>
      <c r="C122" s="65"/>
      <c r="D122" s="44" t="s">
        <v>148</v>
      </c>
      <c r="E122" s="44" t="s">
        <v>149</v>
      </c>
      <c r="L122" s="35"/>
    </row>
    <row r="123" spans="1:12" ht="15">
      <c r="A123" s="58" t="s">
        <v>105</v>
      </c>
      <c r="B123" s="63">
        <v>0.887</v>
      </c>
      <c r="C123" s="63">
        <v>0.113</v>
      </c>
      <c r="D123" s="63">
        <v>0.08700000000000001</v>
      </c>
      <c r="E123" s="63">
        <v>0.026000000000000002</v>
      </c>
      <c r="K123" s="35"/>
      <c r="L123" s="35"/>
    </row>
    <row r="124" spans="1:12" ht="15">
      <c r="A124" s="58" t="s">
        <v>107</v>
      </c>
      <c r="B124" s="63">
        <v>0.82</v>
      </c>
      <c r="C124" s="63">
        <v>0.18</v>
      </c>
      <c r="D124" s="63">
        <v>0.121</v>
      </c>
      <c r="E124" s="63">
        <v>0.059000000000000004</v>
      </c>
      <c r="J124" s="35"/>
      <c r="K124" s="35"/>
      <c r="L124" s="35"/>
    </row>
    <row r="125" spans="1:12" ht="15">
      <c r="A125" s="58" t="s">
        <v>108</v>
      </c>
      <c r="B125" s="63">
        <v>0.812</v>
      </c>
      <c r="C125" s="63">
        <v>0.188</v>
      </c>
      <c r="D125" s="63">
        <v>0.114</v>
      </c>
      <c r="E125" s="63">
        <v>0.074</v>
      </c>
      <c r="I125" s="35"/>
      <c r="J125" s="35"/>
      <c r="K125" s="35"/>
      <c r="L125" s="35"/>
    </row>
    <row r="126" spans="1:12" ht="15">
      <c r="A126" s="58" t="s">
        <v>150</v>
      </c>
      <c r="B126" s="63">
        <v>0.778</v>
      </c>
      <c r="C126" s="63">
        <v>0.222</v>
      </c>
      <c r="D126" s="63">
        <v>0.147</v>
      </c>
      <c r="E126" s="63">
        <v>0.075</v>
      </c>
      <c r="I126" s="35"/>
      <c r="J126" s="35"/>
      <c r="K126" s="35"/>
      <c r="L126" s="35"/>
    </row>
    <row r="127" spans="1:12" ht="15">
      <c r="A127" s="58" t="s">
        <v>110</v>
      </c>
      <c r="B127" s="63">
        <v>0.868</v>
      </c>
      <c r="C127" s="63">
        <v>0.132</v>
      </c>
      <c r="D127" s="63">
        <v>0.077</v>
      </c>
      <c r="E127" s="63">
        <v>0.055</v>
      </c>
      <c r="I127" s="35"/>
      <c r="J127" s="35"/>
      <c r="K127" s="35"/>
      <c r="L127" s="35"/>
    </row>
    <row r="128" spans="1:12" ht="15">
      <c r="A128" s="58" t="s">
        <v>111</v>
      </c>
      <c r="B128" s="63">
        <v>0.852</v>
      </c>
      <c r="C128" s="63">
        <v>0.148</v>
      </c>
      <c r="D128" s="63">
        <v>0.097</v>
      </c>
      <c r="E128" s="63">
        <v>0.051000000000000004</v>
      </c>
      <c r="I128" s="35"/>
      <c r="J128" s="35"/>
      <c r="K128" s="35"/>
      <c r="L128" s="35"/>
    </row>
    <row r="129" spans="1:12" ht="14.25">
      <c r="A129" s="35"/>
      <c r="B129" s="49"/>
      <c r="C129" s="49"/>
      <c r="D129" s="49"/>
      <c r="E129" s="49"/>
      <c r="F129" s="49"/>
      <c r="G129" s="49"/>
      <c r="H129" s="35"/>
      <c r="I129" s="35"/>
      <c r="J129" s="35"/>
      <c r="K129" s="35"/>
      <c r="L129" s="35"/>
    </row>
    <row r="130" spans="1:12" ht="14.25">
      <c r="A130" s="32" t="s">
        <v>151</v>
      </c>
      <c r="B130" s="43" t="s">
        <v>152</v>
      </c>
      <c r="C130" s="43"/>
      <c r="D130" s="43"/>
      <c r="E130" s="43"/>
      <c r="F130" s="43"/>
      <c r="G130" s="43"/>
      <c r="H130" s="43"/>
      <c r="I130" s="43"/>
      <c r="J130" s="35"/>
      <c r="K130" s="35"/>
      <c r="L130" s="35"/>
    </row>
    <row r="131" spans="2:12" ht="15">
      <c r="B131" s="59" t="s">
        <v>153</v>
      </c>
      <c r="C131" s="59" t="s">
        <v>117</v>
      </c>
      <c r="D131" s="59" t="s">
        <v>118</v>
      </c>
      <c r="E131" s="59" t="s">
        <v>119</v>
      </c>
      <c r="F131" s="59" t="s">
        <v>120</v>
      </c>
      <c r="H131" s="35"/>
      <c r="I131" s="35"/>
      <c r="J131" s="35"/>
      <c r="K131" s="35"/>
      <c r="L131" s="35"/>
    </row>
    <row r="132" spans="1:12" ht="15">
      <c r="A132" s="58" t="s">
        <v>154</v>
      </c>
      <c r="B132" s="59">
        <v>397.3</v>
      </c>
      <c r="C132" s="59">
        <v>470</v>
      </c>
      <c r="D132" s="59">
        <v>683.4</v>
      </c>
      <c r="E132" s="59">
        <v>812.7</v>
      </c>
      <c r="F132" s="59">
        <v>831.6</v>
      </c>
      <c r="G132" s="49"/>
      <c r="H132" s="35"/>
      <c r="I132" s="35"/>
      <c r="J132" s="35"/>
      <c r="K132" s="35"/>
      <c r="L132" s="35"/>
    </row>
    <row r="133" spans="1:12" ht="15">
      <c r="A133" s="58" t="s">
        <v>103</v>
      </c>
      <c r="B133" s="59">
        <v>330.2</v>
      </c>
      <c r="C133" s="59">
        <v>404.5</v>
      </c>
      <c r="D133" s="59">
        <v>496</v>
      </c>
      <c r="E133" s="59">
        <v>621.2</v>
      </c>
      <c r="F133" s="59">
        <v>664.4</v>
      </c>
      <c r="G133" s="49"/>
      <c r="H133" s="35"/>
      <c r="I133" s="35"/>
      <c r="J133" s="35"/>
      <c r="K133" s="35"/>
      <c r="L133" s="35"/>
    </row>
    <row r="134" spans="1:12" ht="15">
      <c r="A134" s="58" t="s">
        <v>155</v>
      </c>
      <c r="B134" s="59">
        <v>67.1</v>
      </c>
      <c r="C134" s="59">
        <v>65.5</v>
      </c>
      <c r="D134" s="59">
        <v>187.4</v>
      </c>
      <c r="E134" s="59">
        <v>191.5</v>
      </c>
      <c r="F134" s="59">
        <v>167.1</v>
      </c>
      <c r="G134" s="49"/>
      <c r="H134" s="35"/>
      <c r="I134" s="35"/>
      <c r="J134" s="35"/>
      <c r="K134" s="35"/>
      <c r="L134" s="35"/>
    </row>
    <row r="135" spans="1:12" ht="15">
      <c r="A135" s="58" t="s">
        <v>156</v>
      </c>
      <c r="B135" s="63">
        <v>0.83</v>
      </c>
      <c r="C135" s="63">
        <v>0.86</v>
      </c>
      <c r="D135" s="63">
        <v>0.725</v>
      </c>
      <c r="E135" s="63">
        <v>0.763</v>
      </c>
      <c r="F135" s="63">
        <v>0.8</v>
      </c>
      <c r="G135" s="49"/>
      <c r="H135" s="35"/>
      <c r="I135" s="35"/>
      <c r="J135" s="35"/>
      <c r="K135" s="35"/>
      <c r="L135" s="35"/>
    </row>
    <row r="136" spans="1:12" ht="14.25">
      <c r="A136" s="58"/>
      <c r="B136" s="63"/>
      <c r="C136" s="63"/>
      <c r="D136" s="63"/>
      <c r="E136" s="63"/>
      <c r="F136" s="63"/>
      <c r="G136" s="49"/>
      <c r="H136" s="35"/>
      <c r="I136" s="35"/>
      <c r="J136" s="35"/>
      <c r="K136" s="35"/>
      <c r="L136" s="35"/>
    </row>
    <row r="137" spans="1:12" ht="14.25">
      <c r="A137" s="66" t="s">
        <v>157</v>
      </c>
      <c r="B137" s="43" t="s">
        <v>158</v>
      </c>
      <c r="C137" s="43"/>
      <c r="D137" s="43"/>
      <c r="E137" s="43"/>
      <c r="F137" s="43"/>
      <c r="G137" s="43"/>
      <c r="H137" s="43"/>
      <c r="I137" s="43"/>
      <c r="J137" s="35"/>
      <c r="K137" s="35"/>
      <c r="L137" s="35"/>
    </row>
    <row r="138" spans="1:12" ht="15">
      <c r="A138" s="67" t="s">
        <v>159</v>
      </c>
      <c r="B138" s="61">
        <v>272.6</v>
      </c>
      <c r="D138" s="49"/>
      <c r="E138" s="49"/>
      <c r="F138" s="49"/>
      <c r="G138" s="49"/>
      <c r="H138" s="35"/>
      <c r="I138" s="35"/>
      <c r="J138" s="35"/>
      <c r="K138" s="35"/>
      <c r="L138" s="35"/>
    </row>
    <row r="139" spans="1:12" ht="15">
      <c r="A139" s="58" t="s">
        <v>160</v>
      </c>
      <c r="B139" s="59" t="s">
        <v>64</v>
      </c>
      <c r="D139" s="49"/>
      <c r="E139" s="49"/>
      <c r="F139" s="49"/>
      <c r="G139" s="49"/>
      <c r="H139" s="35"/>
      <c r="I139" s="35"/>
      <c r="J139" s="35"/>
      <c r="K139" s="35"/>
      <c r="L139" s="35"/>
    </row>
    <row r="140" spans="1:12" ht="15">
      <c r="A140" s="59" t="s">
        <v>161</v>
      </c>
      <c r="B140" s="59">
        <v>444.7</v>
      </c>
      <c r="D140" s="49" t="s">
        <v>162</v>
      </c>
      <c r="E140" s="49"/>
      <c r="F140" s="49"/>
      <c r="G140" s="49"/>
      <c r="H140" s="35"/>
      <c r="I140" s="35"/>
      <c r="J140" s="35"/>
      <c r="K140" s="35"/>
      <c r="L140" s="35"/>
    </row>
    <row r="141" spans="1:12" ht="15">
      <c r="A141" s="59" t="s">
        <v>163</v>
      </c>
      <c r="B141" s="59">
        <v>268.6</v>
      </c>
      <c r="D141" s="49"/>
      <c r="E141" s="49"/>
      <c r="F141" s="49"/>
      <c r="G141" s="49"/>
      <c r="H141" s="35"/>
      <c r="I141" s="35"/>
      <c r="J141" s="35"/>
      <c r="K141" s="35"/>
      <c r="L141" s="35"/>
    </row>
    <row r="142" spans="1:12" ht="15">
      <c r="A142" s="58" t="s">
        <v>164</v>
      </c>
      <c r="B142" s="59" t="s">
        <v>31</v>
      </c>
      <c r="D142" s="49"/>
      <c r="E142" s="49" t="s">
        <v>31</v>
      </c>
      <c r="F142" s="49"/>
      <c r="G142" s="49"/>
      <c r="H142" s="35"/>
      <c r="I142" s="35"/>
      <c r="J142" s="35"/>
      <c r="K142" s="35"/>
      <c r="L142" s="35"/>
    </row>
    <row r="143" spans="1:12" ht="15">
      <c r="A143" s="58" t="s">
        <v>165</v>
      </c>
      <c r="B143" s="59">
        <v>30.3</v>
      </c>
      <c r="D143" s="49"/>
      <c r="E143" s="49"/>
      <c r="F143" s="49"/>
      <c r="G143" s="49"/>
      <c r="H143" s="35"/>
      <c r="I143" s="35"/>
      <c r="J143" s="35"/>
      <c r="K143" s="35"/>
      <c r="L143" s="35"/>
    </row>
    <row r="144" spans="1:12" ht="15">
      <c r="A144" s="67" t="s">
        <v>166</v>
      </c>
      <c r="B144" s="61">
        <v>955.6</v>
      </c>
      <c r="D144" s="49" t="s">
        <v>31</v>
      </c>
      <c r="E144" s="49"/>
      <c r="F144" s="49"/>
      <c r="G144" s="49"/>
      <c r="H144" s="35"/>
      <c r="I144" s="35"/>
      <c r="J144" s="35"/>
      <c r="K144" s="35"/>
      <c r="L144" s="35"/>
    </row>
    <row r="145" spans="1:12" ht="15">
      <c r="A145" s="58" t="s">
        <v>167</v>
      </c>
      <c r="B145" s="59">
        <v>603.8</v>
      </c>
      <c r="D145" s="49"/>
      <c r="E145" s="49"/>
      <c r="F145" s="49"/>
      <c r="G145" s="49"/>
      <c r="H145" s="35"/>
      <c r="I145" s="35"/>
      <c r="J145" s="35"/>
      <c r="K145" s="35"/>
      <c r="L145" s="35"/>
    </row>
    <row r="146" spans="1:12" ht="15">
      <c r="A146" s="67" t="s">
        <v>168</v>
      </c>
      <c r="B146" s="68">
        <v>351.8</v>
      </c>
      <c r="D146" s="49"/>
      <c r="E146" s="49"/>
      <c r="F146" s="49"/>
      <c r="G146" s="49"/>
      <c r="H146" s="35"/>
      <c r="I146" s="35"/>
      <c r="J146" s="35"/>
      <c r="K146" s="35"/>
      <c r="L146" s="35"/>
    </row>
    <row r="147" spans="1:12" ht="15">
      <c r="A147" s="44" t="s">
        <v>76</v>
      </c>
      <c r="B147" s="59" t="s">
        <v>64</v>
      </c>
      <c r="D147" s="49"/>
      <c r="E147" s="49"/>
      <c r="F147" s="49"/>
      <c r="G147" s="49"/>
      <c r="H147" s="35"/>
      <c r="I147" s="35"/>
      <c r="J147" s="35"/>
      <c r="K147" s="35"/>
      <c r="L147" s="35"/>
    </row>
    <row r="148" spans="1:12" ht="26.25">
      <c r="A148" s="59" t="s">
        <v>169</v>
      </c>
      <c r="B148" s="59">
        <v>274</v>
      </c>
      <c r="D148" s="49"/>
      <c r="E148" s="49"/>
      <c r="F148" s="49"/>
      <c r="G148" s="49"/>
      <c r="H148" s="35"/>
      <c r="I148" s="35"/>
      <c r="J148" s="35"/>
      <c r="K148" s="35"/>
      <c r="L148" s="35"/>
    </row>
    <row r="149" spans="1:12" ht="15">
      <c r="A149" s="59" t="s">
        <v>170</v>
      </c>
      <c r="B149" s="59">
        <v>77.8</v>
      </c>
      <c r="D149" s="49"/>
      <c r="E149" s="49"/>
      <c r="F149" s="49"/>
      <c r="G149" s="49"/>
      <c r="H149" s="35"/>
      <c r="I149" s="35"/>
      <c r="J149" s="35"/>
      <c r="K149" s="35"/>
      <c r="L149" s="35"/>
    </row>
    <row r="150" spans="1:17" ht="14.25">
      <c r="A150" s="35"/>
      <c r="B150" s="49"/>
      <c r="C150" s="49"/>
      <c r="D150" s="49"/>
      <c r="E150" s="49"/>
      <c r="F150" s="49"/>
      <c r="G150" s="49"/>
      <c r="H150" s="35"/>
      <c r="I150" s="35"/>
      <c r="J150" s="35"/>
      <c r="K150" s="69"/>
      <c r="L150" s="69"/>
      <c r="M150" s="56"/>
      <c r="N150" s="56"/>
      <c r="O150" s="56"/>
      <c r="P150" s="56"/>
      <c r="Q150" s="56"/>
    </row>
    <row r="151" spans="1:17" ht="14.25">
      <c r="A151" s="32" t="s">
        <v>171</v>
      </c>
      <c r="B151" s="43" t="s">
        <v>172</v>
      </c>
      <c r="C151" s="43"/>
      <c r="D151" s="43"/>
      <c r="E151" s="43"/>
      <c r="F151" s="43"/>
      <c r="G151" s="43"/>
      <c r="H151" s="43"/>
      <c r="I151" s="43"/>
      <c r="J151" s="35"/>
      <c r="K151" s="70" t="s">
        <v>173</v>
      </c>
      <c r="L151" s="69"/>
      <c r="M151" s="56"/>
      <c r="N151" s="56"/>
      <c r="O151" s="56"/>
      <c r="P151" s="56"/>
      <c r="Q151" s="56"/>
    </row>
    <row r="152" spans="1:19" ht="14.25" customHeight="1">
      <c r="A152" s="36" t="s">
        <v>81</v>
      </c>
      <c r="B152" s="37" t="s">
        <v>174</v>
      </c>
      <c r="C152" s="37" t="s">
        <v>175</v>
      </c>
      <c r="D152" s="37"/>
      <c r="E152" s="37" t="s">
        <v>176</v>
      </c>
      <c r="F152" s="71" t="s">
        <v>177</v>
      </c>
      <c r="G152" s="37" t="s">
        <v>178</v>
      </c>
      <c r="H152" s="72" t="s">
        <v>179</v>
      </c>
      <c r="I152" s="35" t="s">
        <v>31</v>
      </c>
      <c r="J152" s="35"/>
      <c r="K152" s="73" t="s">
        <v>174</v>
      </c>
      <c r="L152" s="73" t="s">
        <v>175</v>
      </c>
      <c r="M152" s="73"/>
      <c r="N152" s="73" t="s">
        <v>176</v>
      </c>
      <c r="O152" s="74" t="s">
        <v>177</v>
      </c>
      <c r="P152" s="73" t="s">
        <v>178</v>
      </c>
      <c r="Q152" s="74" t="s">
        <v>179</v>
      </c>
      <c r="R152" s="35"/>
      <c r="S152" s="75" t="s">
        <v>180</v>
      </c>
    </row>
    <row r="153" spans="1:19" ht="24">
      <c r="A153" s="36"/>
      <c r="B153" s="37"/>
      <c r="C153" s="40" t="s">
        <v>181</v>
      </c>
      <c r="D153" s="40" t="s">
        <v>182</v>
      </c>
      <c r="E153" s="37"/>
      <c r="F153" s="71"/>
      <c r="G153" s="37"/>
      <c r="H153" s="72"/>
      <c r="I153" s="35" t="s">
        <v>31</v>
      </c>
      <c r="J153" s="35"/>
      <c r="K153" s="73"/>
      <c r="L153" s="76" t="s">
        <v>181</v>
      </c>
      <c r="M153" s="76" t="s">
        <v>182</v>
      </c>
      <c r="N153" s="73"/>
      <c r="O153" s="74"/>
      <c r="P153" s="73"/>
      <c r="Q153" s="74"/>
      <c r="R153" s="35"/>
      <c r="S153" s="75"/>
    </row>
    <row r="154" spans="1:19" ht="19.5">
      <c r="A154" s="39" t="s">
        <v>86</v>
      </c>
      <c r="B154" s="54">
        <v>272.6</v>
      </c>
      <c r="C154" s="77">
        <v>37.3</v>
      </c>
      <c r="D154" s="77">
        <v>166.2</v>
      </c>
      <c r="E154" s="77"/>
      <c r="F154" s="78">
        <v>476.1</v>
      </c>
      <c r="G154" s="77">
        <v>317.1</v>
      </c>
      <c r="H154" s="79">
        <f aca="true" t="shared" si="5" ref="H154:H155">B154+C154+D154-E154-G154</f>
        <v>159</v>
      </c>
      <c r="I154" s="80" t="s">
        <v>31</v>
      </c>
      <c r="J154" s="81" t="s">
        <v>86</v>
      </c>
      <c r="K154" s="82">
        <v>272.6</v>
      </c>
      <c r="L154" s="82">
        <v>37.3</v>
      </c>
      <c r="M154" s="82">
        <v>166.2</v>
      </c>
      <c r="N154" s="82"/>
      <c r="O154" s="83">
        <f aca="true" t="shared" si="6" ref="O154:O159">K154+L154+M154-N154</f>
        <v>476.1</v>
      </c>
      <c r="P154" s="82">
        <v>317.1</v>
      </c>
      <c r="Q154" s="83">
        <f aca="true" t="shared" si="7" ref="Q154:Q159">K154+L154+M154-N154-P154</f>
        <v>159</v>
      </c>
      <c r="R154" s="80" t="s">
        <v>31</v>
      </c>
      <c r="S154" s="83">
        <f>Q154/Q159*S159</f>
        <v>189.82376350198973</v>
      </c>
    </row>
    <row r="155" spans="1:19" ht="12.75">
      <c r="A155" s="39">
        <v>1942</v>
      </c>
      <c r="B155" s="54">
        <v>317.1</v>
      </c>
      <c r="C155" s="77">
        <v>59.9</v>
      </c>
      <c r="D155" s="77">
        <v>90</v>
      </c>
      <c r="E155" s="77"/>
      <c r="F155" s="78">
        <v>467</v>
      </c>
      <c r="G155" s="77">
        <v>400.8</v>
      </c>
      <c r="H155" s="79">
        <f t="shared" si="5"/>
        <v>66.19999999999999</v>
      </c>
      <c r="I155" s="80" t="s">
        <v>31</v>
      </c>
      <c r="J155" s="81">
        <v>1942</v>
      </c>
      <c r="K155" s="82">
        <v>317.1</v>
      </c>
      <c r="L155" s="82">
        <v>59.9</v>
      </c>
      <c r="M155" s="82">
        <v>90</v>
      </c>
      <c r="N155" s="82"/>
      <c r="O155" s="83">
        <f t="shared" si="6"/>
        <v>467</v>
      </c>
      <c r="P155" s="82">
        <v>378.822</v>
      </c>
      <c r="Q155" s="84">
        <f t="shared" si="7"/>
        <v>88.178</v>
      </c>
      <c r="R155" s="80" t="s">
        <v>31</v>
      </c>
      <c r="S155" s="83">
        <f>Q155/Q159*S159</f>
        <v>105.27220011370095</v>
      </c>
    </row>
    <row r="156" spans="1:19" ht="12.75">
      <c r="A156" s="39">
        <v>1943</v>
      </c>
      <c r="B156" s="54">
        <v>400.8</v>
      </c>
      <c r="C156" s="77">
        <v>107.7</v>
      </c>
      <c r="D156" s="77">
        <v>12.4</v>
      </c>
      <c r="E156" s="77">
        <v>2.8</v>
      </c>
      <c r="F156" s="78">
        <v>545.1</v>
      </c>
      <c r="G156" s="77">
        <v>481.1</v>
      </c>
      <c r="H156" s="79">
        <v>67.6</v>
      </c>
      <c r="I156" s="80" t="s">
        <v>31</v>
      </c>
      <c r="J156" s="81">
        <v>1943</v>
      </c>
      <c r="K156" s="85">
        <f aca="true" t="shared" si="8" ref="K156:K158">P155</f>
        <v>378.822</v>
      </c>
      <c r="L156" s="85">
        <v>137.6</v>
      </c>
      <c r="M156" s="86">
        <v>12.4</v>
      </c>
      <c r="N156" s="86">
        <v>2.8</v>
      </c>
      <c r="O156" s="85">
        <f t="shared" si="6"/>
        <v>526.022</v>
      </c>
      <c r="P156" s="82">
        <v>481.1</v>
      </c>
      <c r="Q156" s="84">
        <f t="shared" si="7"/>
        <v>44.922000000000025</v>
      </c>
      <c r="R156" s="80" t="s">
        <v>31</v>
      </c>
      <c r="S156" s="83">
        <f>Q156/Q159*S159</f>
        <v>53.630585559977284</v>
      </c>
    </row>
    <row r="157" spans="1:19" ht="12.75">
      <c r="A157" s="39">
        <v>1944</v>
      </c>
      <c r="B157" s="54">
        <v>481.1</v>
      </c>
      <c r="C157" s="77">
        <v>162</v>
      </c>
      <c r="D157" s="77"/>
      <c r="E157" s="77">
        <v>24.3</v>
      </c>
      <c r="F157" s="78">
        <v>618.8</v>
      </c>
      <c r="G157" s="77">
        <v>586.2</v>
      </c>
      <c r="H157" s="79">
        <f>B157+C157+D157-E157-G157</f>
        <v>32.60000000000002</v>
      </c>
      <c r="I157" s="80" t="s">
        <v>31</v>
      </c>
      <c r="J157" s="81">
        <v>1944</v>
      </c>
      <c r="K157" s="82">
        <f t="shared" si="8"/>
        <v>481.1</v>
      </c>
      <c r="L157" s="82">
        <v>162</v>
      </c>
      <c r="M157" s="82"/>
      <c r="N157" s="82">
        <v>24.3</v>
      </c>
      <c r="O157" s="87">
        <f t="shared" si="6"/>
        <v>618.8000000000001</v>
      </c>
      <c r="P157" s="82">
        <v>586.5</v>
      </c>
      <c r="Q157" s="84">
        <f t="shared" si="7"/>
        <v>32.30000000000007</v>
      </c>
      <c r="R157" s="80" t="s">
        <v>31</v>
      </c>
      <c r="S157" s="83">
        <f>Q157/Q159*S159</f>
        <v>38.561682774303655</v>
      </c>
    </row>
    <row r="158" spans="1:20" ht="19.5">
      <c r="A158" s="39" t="s">
        <v>183</v>
      </c>
      <c r="B158" s="54">
        <v>586.2</v>
      </c>
      <c r="C158" s="77">
        <v>47.6</v>
      </c>
      <c r="D158" s="77"/>
      <c r="E158" s="77">
        <v>3.2</v>
      </c>
      <c r="F158" s="78">
        <v>636.8</v>
      </c>
      <c r="G158" s="77">
        <v>693.8</v>
      </c>
      <c r="H158" s="79">
        <v>27.5</v>
      </c>
      <c r="I158" s="80" t="s">
        <v>31</v>
      </c>
      <c r="J158" s="81" t="s">
        <v>183</v>
      </c>
      <c r="K158" s="85">
        <f t="shared" si="8"/>
        <v>586.5</v>
      </c>
      <c r="L158" s="85">
        <v>47.9</v>
      </c>
      <c r="M158" s="82"/>
      <c r="N158" s="82">
        <v>3.2</v>
      </c>
      <c r="O158" s="85">
        <f t="shared" si="6"/>
        <v>631.1999999999999</v>
      </c>
      <c r="P158" s="85">
        <v>603.8</v>
      </c>
      <c r="Q158" s="84">
        <f t="shared" si="7"/>
        <v>27.399999999999977</v>
      </c>
      <c r="R158" s="80" t="s">
        <v>31</v>
      </c>
      <c r="S158" s="83">
        <f>Q158/Q159*S159</f>
        <v>32.71176805002839</v>
      </c>
      <c r="T158" t="s">
        <v>31</v>
      </c>
    </row>
    <row r="159" spans="1:19" ht="20.25">
      <c r="A159" s="51" t="s">
        <v>184</v>
      </c>
      <c r="B159" s="88">
        <v>272.6</v>
      </c>
      <c r="C159" s="78">
        <v>444.7</v>
      </c>
      <c r="D159" s="78">
        <v>266.6</v>
      </c>
      <c r="E159" s="78">
        <f>SUM(E156:E158)</f>
        <v>30.3</v>
      </c>
      <c r="F159" s="78">
        <v>95.6</v>
      </c>
      <c r="G159" s="78">
        <v>633.8</v>
      </c>
      <c r="H159" s="79">
        <v>351.6</v>
      </c>
      <c r="I159" s="80" t="s">
        <v>31</v>
      </c>
      <c r="J159" s="89" t="s">
        <v>184</v>
      </c>
      <c r="K159" s="83">
        <v>272.6</v>
      </c>
      <c r="L159" s="87">
        <f>SUM(L154:L158)</f>
        <v>444.7</v>
      </c>
      <c r="M159" s="87">
        <f>SUM(M154:M158)</f>
        <v>268.6</v>
      </c>
      <c r="N159" s="87">
        <f>SUM(N154:N158)</f>
        <v>30.3</v>
      </c>
      <c r="O159" s="85">
        <f t="shared" si="6"/>
        <v>955.6</v>
      </c>
      <c r="P159" s="84">
        <v>603.8</v>
      </c>
      <c r="Q159" s="83">
        <f t="shared" si="7"/>
        <v>351.80000000000007</v>
      </c>
      <c r="R159" s="80" t="s">
        <v>31</v>
      </c>
      <c r="S159" s="83">
        <f>B175</f>
        <v>420</v>
      </c>
    </row>
    <row r="160" spans="1:19" ht="14.25">
      <c r="A160" s="90" t="s">
        <v>185</v>
      </c>
      <c r="B160"/>
      <c r="C160"/>
      <c r="D160"/>
      <c r="E160"/>
      <c r="F160" s="91" t="s">
        <v>31</v>
      </c>
      <c r="G160" s="91" t="s">
        <v>31</v>
      </c>
      <c r="H160" s="80" t="s">
        <v>31</v>
      </c>
      <c r="I160" s="80" t="s">
        <v>31</v>
      </c>
      <c r="J160" s="35"/>
      <c r="K160" s="92" t="s">
        <v>99</v>
      </c>
      <c r="L160" s="92" t="s">
        <v>162</v>
      </c>
      <c r="M160" s="92" t="s">
        <v>157</v>
      </c>
      <c r="N160" s="92" t="s">
        <v>157</v>
      </c>
      <c r="O160" s="92" t="s">
        <v>186</v>
      </c>
      <c r="P160" s="92" t="s">
        <v>99</v>
      </c>
      <c r="Q160" s="92" t="s">
        <v>186</v>
      </c>
      <c r="R160" s="80" t="s">
        <v>31</v>
      </c>
      <c r="S160" s="82" t="s">
        <v>186</v>
      </c>
    </row>
    <row r="161" spans="2:12" ht="14.25">
      <c r="B161" s="63"/>
      <c r="C161" s="63"/>
      <c r="D161" s="63"/>
      <c r="E161" s="63"/>
      <c r="F161" s="63"/>
      <c r="G161" s="49"/>
      <c r="H161" s="35"/>
      <c r="I161" s="35"/>
      <c r="J161" s="35"/>
      <c r="K161" s="35"/>
      <c r="L161" s="35"/>
    </row>
    <row r="162" spans="1:12" ht="14.25">
      <c r="A162" s="58"/>
      <c r="B162" s="63"/>
      <c r="C162" s="63"/>
      <c r="D162" s="63"/>
      <c r="E162" s="63"/>
      <c r="F162" s="63"/>
      <c r="G162" s="49"/>
      <c r="H162" s="35"/>
      <c r="I162" s="35"/>
      <c r="J162" s="35"/>
      <c r="K162" s="35"/>
      <c r="L162" s="35"/>
    </row>
    <row r="163" spans="1:12" ht="14.25">
      <c r="A163" s="66" t="s">
        <v>187</v>
      </c>
      <c r="B163" s="43" t="s">
        <v>188</v>
      </c>
      <c r="C163" s="43"/>
      <c r="D163" s="43"/>
      <c r="E163" s="43"/>
      <c r="F163" s="43"/>
      <c r="G163" s="43"/>
      <c r="H163" s="43"/>
      <c r="I163" s="43"/>
      <c r="J163" s="35"/>
      <c r="K163" s="35"/>
      <c r="L163" s="35"/>
    </row>
    <row r="164" spans="1:12" ht="15">
      <c r="A164" s="67" t="s">
        <v>189</v>
      </c>
      <c r="B164" s="93" t="s">
        <v>33</v>
      </c>
      <c r="C164" s="94"/>
      <c r="D164" s="94"/>
      <c r="E164" s="94"/>
      <c r="F164" s="94"/>
      <c r="G164" s="94"/>
      <c r="H164" s="95"/>
      <c r="I164" s="95"/>
      <c r="J164" s="35"/>
      <c r="K164" s="35"/>
      <c r="L164" s="35"/>
    </row>
    <row r="165" spans="1:12" ht="15">
      <c r="A165" s="58" t="s">
        <v>190</v>
      </c>
      <c r="B165" s="96">
        <v>820</v>
      </c>
      <c r="C165" s="49"/>
      <c r="D165" s="49"/>
      <c r="E165" s="49"/>
      <c r="F165" s="49"/>
      <c r="G165" s="49"/>
      <c r="H165" s="35"/>
      <c r="I165" s="35"/>
      <c r="J165" s="35"/>
      <c r="K165" s="35"/>
      <c r="L165" s="35"/>
    </row>
    <row r="166" spans="1:12" ht="15">
      <c r="A166" s="59" t="s">
        <v>191</v>
      </c>
      <c r="B166" s="96">
        <v>32.3</v>
      </c>
      <c r="C166" s="96"/>
      <c r="D166" s="49"/>
      <c r="E166" s="49"/>
      <c r="F166" s="49"/>
      <c r="G166" s="49"/>
      <c r="H166" s="35"/>
      <c r="I166" s="35"/>
      <c r="J166" s="35"/>
      <c r="K166" s="35"/>
      <c r="L166" s="35"/>
    </row>
    <row r="167" spans="1:12" ht="15">
      <c r="A167" s="59" t="s">
        <v>192</v>
      </c>
      <c r="B167" s="96">
        <v>40.2</v>
      </c>
      <c r="C167" s="96"/>
      <c r="D167" s="49"/>
      <c r="E167" s="49"/>
      <c r="F167" s="49"/>
      <c r="G167" s="49"/>
      <c r="H167" s="35"/>
      <c r="I167" s="35"/>
      <c r="J167" s="35"/>
      <c r="K167" s="35"/>
      <c r="L167" s="35"/>
    </row>
    <row r="168" spans="1:12" ht="15">
      <c r="A168" s="59" t="s">
        <v>51</v>
      </c>
      <c r="B168" s="93">
        <v>72.5</v>
      </c>
      <c r="C168" s="96"/>
      <c r="D168" s="49"/>
      <c r="E168" s="49"/>
      <c r="F168" s="49"/>
      <c r="G168" s="49"/>
      <c r="H168" s="35"/>
      <c r="I168" s="35"/>
      <c r="J168" s="35"/>
      <c r="K168" s="35"/>
      <c r="L168" s="35"/>
    </row>
    <row r="169" spans="1:12" ht="15">
      <c r="A169" s="58" t="s">
        <v>193</v>
      </c>
      <c r="B169" s="96">
        <v>75.1</v>
      </c>
      <c r="C169" s="96"/>
      <c r="D169" s="49"/>
      <c r="E169" s="49"/>
      <c r="F169" s="49"/>
      <c r="G169" s="49"/>
      <c r="H169" s="35"/>
      <c r="I169" s="35"/>
      <c r="J169" s="35"/>
      <c r="K169" s="35"/>
      <c r="L169" s="35"/>
    </row>
    <row r="170" spans="1:12" ht="15">
      <c r="A170" s="58" t="s">
        <v>194</v>
      </c>
      <c r="B170" s="96">
        <v>268.6</v>
      </c>
      <c r="C170" s="96"/>
      <c r="D170" s="49"/>
      <c r="E170" s="49"/>
      <c r="F170" s="49"/>
      <c r="G170" s="49"/>
      <c r="H170" s="35"/>
      <c r="I170" s="35"/>
      <c r="J170" s="35"/>
      <c r="K170" s="35"/>
      <c r="L170" s="35"/>
    </row>
    <row r="171" spans="1:12" ht="15">
      <c r="A171" s="67"/>
      <c r="B171" s="93">
        <f>B165+B168+B169-B170</f>
        <v>699</v>
      </c>
      <c r="C171" s="93"/>
      <c r="D171" s="49"/>
      <c r="E171" s="49"/>
      <c r="F171" s="49"/>
      <c r="G171" s="49"/>
      <c r="H171" s="35"/>
      <c r="I171" s="35"/>
      <c r="J171" s="35"/>
      <c r="K171" s="35"/>
      <c r="L171" s="35"/>
    </row>
    <row r="172" spans="1:12" ht="15">
      <c r="A172" s="67" t="s">
        <v>195</v>
      </c>
      <c r="B172" s="97">
        <v>699</v>
      </c>
      <c r="C172" s="94"/>
      <c r="D172" s="49" t="s">
        <v>31</v>
      </c>
      <c r="E172" s="49"/>
      <c r="F172" s="49"/>
      <c r="G172" s="49"/>
      <c r="H172" s="35"/>
      <c r="I172" s="35"/>
      <c r="J172" s="35"/>
      <c r="K172" s="35"/>
      <c r="L172" s="35"/>
    </row>
    <row r="173" spans="1:12" ht="14.25">
      <c r="A173" s="67"/>
      <c r="B173" s="93"/>
      <c r="C173" s="94"/>
      <c r="D173" s="49"/>
      <c r="E173" s="49"/>
      <c r="F173" s="49"/>
      <c r="G173" s="49"/>
      <c r="H173" s="35"/>
      <c r="I173" s="35"/>
      <c r="J173" s="35"/>
      <c r="K173" s="35"/>
      <c r="L173" s="35"/>
    </row>
    <row r="174" spans="1:12" ht="15">
      <c r="A174" s="58" t="s">
        <v>167</v>
      </c>
      <c r="B174" s="96">
        <v>279</v>
      </c>
      <c r="C174" s="49"/>
      <c r="D174" s="49"/>
      <c r="E174" s="49"/>
      <c r="F174" s="49"/>
      <c r="G174" s="49"/>
      <c r="H174" s="35"/>
      <c r="I174" s="35"/>
      <c r="J174" s="35"/>
      <c r="K174" s="35"/>
      <c r="L174" s="35"/>
    </row>
    <row r="175" spans="1:12" ht="15">
      <c r="A175" s="67" t="s">
        <v>196</v>
      </c>
      <c r="B175" s="93">
        <v>420</v>
      </c>
      <c r="C175" s="94"/>
      <c r="D175" s="94"/>
      <c r="E175" s="94"/>
      <c r="F175" s="94"/>
      <c r="G175" s="94"/>
      <c r="H175" s="95"/>
      <c r="I175" s="95"/>
      <c r="J175" s="35"/>
      <c r="K175" s="35"/>
      <c r="L175" s="35"/>
    </row>
    <row r="176" spans="1:12" ht="15">
      <c r="A176" s="44" t="s">
        <v>197</v>
      </c>
      <c r="B176" s="96" t="s">
        <v>64</v>
      </c>
      <c r="C176" s="49"/>
      <c r="D176" s="49"/>
      <c r="E176" s="49"/>
      <c r="F176" s="49"/>
      <c r="G176" s="49"/>
      <c r="H176" s="35"/>
      <c r="I176" s="35"/>
      <c r="J176" s="35"/>
      <c r="K176" s="35"/>
      <c r="L176" s="35"/>
    </row>
    <row r="177" spans="1:12" ht="15">
      <c r="A177" s="59" t="s">
        <v>198</v>
      </c>
      <c r="B177" s="96">
        <v>35</v>
      </c>
      <c r="C177" s="49"/>
      <c r="D177" s="49"/>
      <c r="E177" s="49"/>
      <c r="F177" s="49"/>
      <c r="G177" s="49"/>
      <c r="H177" s="35"/>
      <c r="I177" s="35"/>
      <c r="J177" s="35"/>
      <c r="K177" s="35"/>
      <c r="L177" s="35"/>
    </row>
    <row r="178" spans="1:12" ht="26.25">
      <c r="A178" s="59" t="s">
        <v>199</v>
      </c>
      <c r="B178" s="96">
        <v>385</v>
      </c>
      <c r="C178" s="49"/>
      <c r="D178" s="49"/>
      <c r="E178" s="49"/>
      <c r="F178" s="49"/>
      <c r="G178" s="49"/>
      <c r="H178" s="35"/>
      <c r="I178" s="35"/>
      <c r="J178" s="35"/>
      <c r="K178" s="35"/>
      <c r="L178" s="35"/>
    </row>
    <row r="179" spans="1:12" ht="14.25">
      <c r="A179" s="58"/>
      <c r="B179" s="63"/>
      <c r="C179" s="63"/>
      <c r="D179" s="63"/>
      <c r="E179" s="63"/>
      <c r="F179" s="63"/>
      <c r="G179" s="49"/>
      <c r="H179" s="35"/>
      <c r="I179" s="35"/>
      <c r="J179" s="35"/>
      <c r="K179" s="35"/>
      <c r="L179" s="35"/>
    </row>
    <row r="180" spans="1:12" ht="14.25">
      <c r="A180" s="33" t="s">
        <v>200</v>
      </c>
      <c r="B180" s="33"/>
      <c r="C180" s="33"/>
      <c r="D180" s="33"/>
      <c r="E180" s="33"/>
      <c r="F180" s="33"/>
      <c r="G180" s="33"/>
      <c r="H180" s="33"/>
      <c r="I180" s="33"/>
      <c r="J180" s="35"/>
      <c r="K180" s="35"/>
      <c r="L180" s="35"/>
    </row>
    <row r="181" spans="1:12" ht="14.25">
      <c r="A181" s="32" t="s">
        <v>201</v>
      </c>
      <c r="B181" s="33" t="s">
        <v>202</v>
      </c>
      <c r="C181" s="33"/>
      <c r="D181" s="33"/>
      <c r="E181" s="33"/>
      <c r="F181" s="33"/>
      <c r="G181" s="33"/>
      <c r="H181" s="33"/>
      <c r="I181" s="33"/>
      <c r="J181" s="35"/>
      <c r="K181" s="35"/>
      <c r="L181" s="35"/>
    </row>
    <row r="182" spans="1:12" ht="14.25" customHeight="1">
      <c r="A182" s="65" t="s">
        <v>203</v>
      </c>
      <c r="B182" s="59" t="s">
        <v>204</v>
      </c>
      <c r="I182" s="35"/>
      <c r="J182" s="35"/>
      <c r="K182" s="35"/>
      <c r="L182" s="35"/>
    </row>
    <row r="183" spans="1:12" ht="26.25">
      <c r="A183" s="65"/>
      <c r="B183" s="59" t="s">
        <v>51</v>
      </c>
      <c r="C183" s="59" t="s">
        <v>205</v>
      </c>
      <c r="I183" s="35"/>
      <c r="J183" s="35"/>
      <c r="K183" s="35"/>
      <c r="L183" s="35"/>
    </row>
    <row r="184" spans="1:12" ht="15">
      <c r="A184" s="44" t="s">
        <v>206</v>
      </c>
      <c r="B184" s="59">
        <v>200</v>
      </c>
      <c r="C184" s="59">
        <v>16.6</v>
      </c>
      <c r="I184" s="35"/>
      <c r="J184" s="35"/>
      <c r="K184" s="35"/>
      <c r="L184" s="35"/>
    </row>
    <row r="185" spans="1:12" ht="15">
      <c r="A185" s="44" t="s">
        <v>207</v>
      </c>
      <c r="B185" s="59">
        <v>212.2</v>
      </c>
      <c r="C185" s="59">
        <v>17.6</v>
      </c>
      <c r="I185" s="35"/>
      <c r="J185" s="35"/>
      <c r="K185" s="35"/>
      <c r="L185" s="35"/>
    </row>
    <row r="186" spans="1:12" ht="15">
      <c r="A186" s="44" t="s">
        <v>208</v>
      </c>
      <c r="B186" s="59">
        <v>186.8</v>
      </c>
      <c r="C186" s="59">
        <v>15.6</v>
      </c>
      <c r="I186" s="35"/>
      <c r="J186" s="35"/>
      <c r="K186" s="35"/>
      <c r="L186" s="35"/>
    </row>
    <row r="187" spans="1:12" ht="15">
      <c r="A187" s="44" t="s">
        <v>209</v>
      </c>
      <c r="B187" s="59">
        <v>124.4</v>
      </c>
      <c r="C187" s="59">
        <v>10.4</v>
      </c>
      <c r="I187" s="35"/>
      <c r="J187" s="35"/>
      <c r="K187" s="35"/>
      <c r="L187" s="35"/>
    </row>
    <row r="188" spans="1:12" ht="15">
      <c r="A188" s="44" t="s">
        <v>210</v>
      </c>
      <c r="B188" s="59">
        <v>73.2</v>
      </c>
      <c r="C188" s="59">
        <v>12.2</v>
      </c>
      <c r="I188" s="35"/>
      <c r="J188" s="35"/>
      <c r="K188" s="35"/>
      <c r="L188" s="35"/>
    </row>
    <row r="189" spans="1:12" ht="14.25">
      <c r="A189" s="35"/>
      <c r="B189" s="49"/>
      <c r="C189" s="49"/>
      <c r="D189" s="49"/>
      <c r="E189" s="49"/>
      <c r="F189" s="49"/>
      <c r="G189" s="49"/>
      <c r="H189" s="35"/>
      <c r="I189" s="35"/>
      <c r="J189" s="35"/>
      <c r="K189" s="35"/>
      <c r="L189" s="35"/>
    </row>
    <row r="190" spans="1:12" ht="14.25">
      <c r="A190" s="32" t="s">
        <v>211</v>
      </c>
      <c r="B190" s="33" t="s">
        <v>212</v>
      </c>
      <c r="C190" s="33"/>
      <c r="D190" s="33"/>
      <c r="E190" s="33"/>
      <c r="F190" s="33"/>
      <c r="G190" s="33"/>
      <c r="H190" s="33"/>
      <c r="I190" s="33"/>
      <c r="J190" s="35"/>
      <c r="K190" s="35"/>
      <c r="L190" s="35"/>
    </row>
    <row r="191" spans="1:12" ht="57">
      <c r="A191" s="44" t="s">
        <v>213</v>
      </c>
      <c r="B191" s="44" t="s">
        <v>214</v>
      </c>
      <c r="C191" s="44" t="s">
        <v>215</v>
      </c>
      <c r="D191" s="44" t="s">
        <v>216</v>
      </c>
      <c r="E191" s="98" t="s">
        <v>217</v>
      </c>
      <c r="F191" s="49"/>
      <c r="G191" s="49"/>
      <c r="H191" s="35"/>
      <c r="I191" s="35"/>
      <c r="J191" s="35"/>
      <c r="K191" s="35"/>
      <c r="L191" s="35"/>
    </row>
    <row r="192" spans="1:12" ht="15">
      <c r="A192" s="44" t="s">
        <v>57</v>
      </c>
      <c r="B192" s="59">
        <v>30.7</v>
      </c>
      <c r="C192" s="59">
        <v>17.9</v>
      </c>
      <c r="D192" s="63">
        <v>0.58</v>
      </c>
      <c r="E192" s="99">
        <f aca="true" t="shared" si="9" ref="E192:E194">B192-C192</f>
        <v>12.8</v>
      </c>
      <c r="F192" s="49"/>
      <c r="G192" s="49"/>
      <c r="H192" s="35"/>
      <c r="I192" s="35"/>
      <c r="J192" s="35"/>
      <c r="K192" s="35"/>
      <c r="L192" s="35"/>
    </row>
    <row r="193" spans="1:12" ht="15">
      <c r="A193" s="44" t="s">
        <v>56</v>
      </c>
      <c r="B193" s="59">
        <v>42.5</v>
      </c>
      <c r="C193" s="59">
        <v>16.4</v>
      </c>
      <c r="D193" s="63">
        <v>0.38</v>
      </c>
      <c r="E193" s="99">
        <f t="shared" si="9"/>
        <v>26.1</v>
      </c>
      <c r="F193" s="49"/>
      <c r="G193" s="49"/>
      <c r="H193" s="35" t="s">
        <v>31</v>
      </c>
      <c r="I193" s="35"/>
      <c r="J193" s="35"/>
      <c r="K193" s="35"/>
      <c r="L193" s="35"/>
    </row>
    <row r="194" spans="1:12" ht="15">
      <c r="A194" s="59" t="s">
        <v>218</v>
      </c>
      <c r="B194" s="59">
        <v>73.2</v>
      </c>
      <c r="C194" s="59">
        <v>34.3</v>
      </c>
      <c r="D194" s="63">
        <v>0.47</v>
      </c>
      <c r="E194" s="99">
        <f t="shared" si="9"/>
        <v>38.900000000000006</v>
      </c>
      <c r="F194" s="49"/>
      <c r="G194" s="49"/>
      <c r="H194" s="35"/>
      <c r="I194" s="35"/>
      <c r="J194" s="35"/>
      <c r="K194" s="35"/>
      <c r="L194" s="35"/>
    </row>
    <row r="195" spans="2:12" ht="14.25">
      <c r="B195" s="59"/>
      <c r="C195" s="59"/>
      <c r="D195" s="63"/>
      <c r="E195" s="49"/>
      <c r="F195" s="49"/>
      <c r="G195" s="49"/>
      <c r="H195" s="35"/>
      <c r="I195" s="35"/>
      <c r="J195" s="35"/>
      <c r="K195" s="35"/>
      <c r="L195" s="35"/>
    </row>
    <row r="196" spans="1:12" ht="14.25">
      <c r="A196" s="59"/>
      <c r="B196" s="59"/>
      <c r="C196" s="59"/>
      <c r="D196" s="63"/>
      <c r="E196" s="49"/>
      <c r="F196" s="49"/>
      <c r="G196" s="49"/>
      <c r="H196" s="35"/>
      <c r="I196" s="35"/>
      <c r="J196" s="35"/>
      <c r="K196" s="35"/>
      <c r="L196" s="35"/>
    </row>
    <row r="197" spans="1:12" ht="14.25">
      <c r="A197" s="35"/>
      <c r="B197" s="49"/>
      <c r="C197" s="49"/>
      <c r="D197" s="49"/>
      <c r="E197" s="49"/>
      <c r="F197" s="49"/>
      <c r="G197" s="49"/>
      <c r="H197" s="35"/>
      <c r="I197" s="35"/>
      <c r="J197" s="35"/>
      <c r="K197" s="35"/>
      <c r="L197" s="35"/>
    </row>
    <row r="198" spans="1:12" ht="14.25">
      <c r="A198" s="32" t="s">
        <v>219</v>
      </c>
      <c r="B198" s="33" t="s">
        <v>220</v>
      </c>
      <c r="C198" s="33"/>
      <c r="D198" s="33"/>
      <c r="E198" s="33"/>
      <c r="F198" s="33"/>
      <c r="G198" s="33"/>
      <c r="H198" s="33"/>
      <c r="I198" s="33"/>
      <c r="J198" s="35"/>
      <c r="K198" s="35"/>
      <c r="L198" s="35"/>
    </row>
    <row r="199" spans="1:12" ht="36.75">
      <c r="A199" s="44" t="s">
        <v>213</v>
      </c>
      <c r="B199" s="44" t="s">
        <v>221</v>
      </c>
      <c r="C199" s="44">
        <v>1942</v>
      </c>
      <c r="D199" s="44">
        <v>1943</v>
      </c>
      <c r="E199" s="44">
        <v>1944</v>
      </c>
      <c r="F199" s="44" t="s">
        <v>222</v>
      </c>
      <c r="G199" s="44" t="s">
        <v>223</v>
      </c>
      <c r="H199" s="44" t="s">
        <v>224</v>
      </c>
      <c r="I199" s="35"/>
      <c r="J199" s="35"/>
      <c r="K199" s="35"/>
      <c r="L199" s="35"/>
    </row>
    <row r="200" spans="1:12" ht="15">
      <c r="A200" s="58" t="s">
        <v>56</v>
      </c>
      <c r="B200" s="59">
        <v>26.8</v>
      </c>
      <c r="C200" s="59">
        <v>23.6</v>
      </c>
      <c r="D200" s="59">
        <v>21.3</v>
      </c>
      <c r="E200" s="59">
        <v>23.2</v>
      </c>
      <c r="F200" s="59">
        <v>7.4</v>
      </c>
      <c r="G200" s="59">
        <v>102.3</v>
      </c>
      <c r="H200" s="44">
        <v>2.2</v>
      </c>
      <c r="I200" s="35"/>
      <c r="J200" s="35"/>
      <c r="K200" s="35"/>
      <c r="L200" s="35"/>
    </row>
    <row r="201" spans="1:12" ht="15">
      <c r="A201" s="58" t="s">
        <v>57</v>
      </c>
      <c r="B201" s="59">
        <v>19.3</v>
      </c>
      <c r="C201" s="59">
        <v>6.8</v>
      </c>
      <c r="D201" s="59">
        <v>22.5</v>
      </c>
      <c r="E201" s="59">
        <v>31</v>
      </c>
      <c r="F201" s="59">
        <v>11.6</v>
      </c>
      <c r="G201" s="59">
        <v>91.2</v>
      </c>
      <c r="H201" s="44">
        <v>2</v>
      </c>
      <c r="I201" s="35"/>
      <c r="J201" s="35"/>
      <c r="K201" s="35"/>
      <c r="L201" s="35"/>
    </row>
    <row r="202" spans="1:12" ht="15">
      <c r="A202" s="58" t="s">
        <v>225</v>
      </c>
      <c r="B202" s="59" t="s">
        <v>106</v>
      </c>
      <c r="C202" s="59">
        <v>1.9</v>
      </c>
      <c r="D202" s="59">
        <v>4.1</v>
      </c>
      <c r="E202" s="59">
        <v>0.4</v>
      </c>
      <c r="F202" s="59" t="s">
        <v>106</v>
      </c>
      <c r="G202" s="59">
        <v>6.4</v>
      </c>
      <c r="H202" s="44">
        <v>0.1</v>
      </c>
      <c r="I202" s="35"/>
      <c r="J202" s="35"/>
      <c r="K202" s="35"/>
      <c r="L202" s="35"/>
    </row>
    <row r="203" spans="1:12" ht="15">
      <c r="A203" s="58" t="s">
        <v>226</v>
      </c>
      <c r="B203" s="59" t="s">
        <v>106</v>
      </c>
      <c r="C203" s="59" t="s">
        <v>106</v>
      </c>
      <c r="D203" s="59" t="s">
        <v>106</v>
      </c>
      <c r="E203" s="59">
        <v>2.8</v>
      </c>
      <c r="F203" s="59">
        <v>2.3</v>
      </c>
      <c r="G203" s="59">
        <v>5.1</v>
      </c>
      <c r="H203" s="44">
        <v>0.1</v>
      </c>
      <c r="I203" s="35"/>
      <c r="J203" s="35"/>
      <c r="K203" s="35"/>
      <c r="L203" s="35"/>
    </row>
    <row r="204" spans="1:12" ht="15">
      <c r="A204" s="44" t="s">
        <v>218</v>
      </c>
      <c r="B204" s="59">
        <v>46.1</v>
      </c>
      <c r="C204" s="59">
        <v>32.3</v>
      </c>
      <c r="D204" s="59">
        <v>47.9</v>
      </c>
      <c r="E204" s="59">
        <v>57.4</v>
      </c>
      <c r="F204" s="59">
        <v>21.3</v>
      </c>
      <c r="G204" s="59">
        <v>205</v>
      </c>
      <c r="H204" s="44">
        <v>4.4</v>
      </c>
      <c r="I204" s="35"/>
      <c r="J204" s="35"/>
      <c r="K204" s="35"/>
      <c r="L204" s="35"/>
    </row>
    <row r="205" spans="1:12" ht="14.25">
      <c r="A205" s="35"/>
      <c r="B205" s="49"/>
      <c r="C205" s="49"/>
      <c r="D205" s="49"/>
      <c r="E205" s="49"/>
      <c r="F205" s="49"/>
      <c r="G205" s="49"/>
      <c r="H205" s="35"/>
      <c r="I205" s="35"/>
      <c r="J205" s="35"/>
      <c r="K205" s="35"/>
      <c r="L205" s="35"/>
    </row>
    <row r="206" spans="1:12" ht="14.25">
      <c r="A206" s="32" t="s">
        <v>227</v>
      </c>
      <c r="B206" s="33" t="s">
        <v>228</v>
      </c>
      <c r="C206" s="33"/>
      <c r="D206" s="33"/>
      <c r="E206" s="33"/>
      <c r="F206" s="33"/>
      <c r="G206" s="33"/>
      <c r="H206" s="33"/>
      <c r="I206" s="33"/>
      <c r="J206" s="35"/>
      <c r="K206" s="35"/>
      <c r="L206" s="35"/>
    </row>
    <row r="207" spans="2:13" ht="60">
      <c r="B207" s="44" t="s">
        <v>229</v>
      </c>
      <c r="C207" s="44">
        <v>1942</v>
      </c>
      <c r="D207" s="44">
        <v>1943</v>
      </c>
      <c r="E207" s="44">
        <v>1944</v>
      </c>
      <c r="F207" s="44" t="s">
        <v>230</v>
      </c>
      <c r="G207" s="44" t="s">
        <v>231</v>
      </c>
      <c r="I207" s="35"/>
      <c r="J207" s="35"/>
      <c r="K207" s="35"/>
      <c r="L207" s="35"/>
      <c r="M207" s="35"/>
    </row>
    <row r="208" spans="1:12" ht="15">
      <c r="A208" s="58" t="s">
        <v>232</v>
      </c>
      <c r="B208" s="100">
        <v>46.1</v>
      </c>
      <c r="C208" s="100">
        <v>32.3</v>
      </c>
      <c r="D208" s="100">
        <v>47.9</v>
      </c>
      <c r="E208" s="100">
        <v>57.4</v>
      </c>
      <c r="F208" s="100">
        <v>21.3</v>
      </c>
      <c r="G208" s="100">
        <v>205</v>
      </c>
      <c r="H208" s="35" t="s">
        <v>31</v>
      </c>
      <c r="I208" s="35"/>
      <c r="J208" s="35"/>
      <c r="K208" s="35"/>
      <c r="L208" s="35"/>
    </row>
    <row r="209" spans="1:12" ht="15">
      <c r="A209" s="58" t="s">
        <v>233</v>
      </c>
      <c r="B209" s="100">
        <v>37.3</v>
      </c>
      <c r="C209" s="100">
        <v>25</v>
      </c>
      <c r="D209" s="100">
        <v>40.6</v>
      </c>
      <c r="E209" s="100">
        <v>36.7</v>
      </c>
      <c r="F209" s="100">
        <v>10.8</v>
      </c>
      <c r="G209" s="100">
        <v>150.4</v>
      </c>
      <c r="H209" s="35"/>
      <c r="I209" s="35"/>
      <c r="J209" s="35"/>
      <c r="K209" s="35"/>
      <c r="L209" s="35"/>
    </row>
    <row r="210" spans="1:12" ht="15">
      <c r="A210" s="58" t="s">
        <v>234</v>
      </c>
      <c r="B210" s="101">
        <v>0.809</v>
      </c>
      <c r="C210" s="101">
        <v>0.774</v>
      </c>
      <c r="D210" s="101">
        <v>0.847</v>
      </c>
      <c r="E210" s="101">
        <v>0.64</v>
      </c>
      <c r="F210" s="101">
        <v>0.507</v>
      </c>
      <c r="G210" s="101">
        <v>0.733</v>
      </c>
      <c r="H210" s="35"/>
      <c r="I210" s="35"/>
      <c r="J210" s="35"/>
      <c r="K210" s="35"/>
      <c r="L210" s="35"/>
    </row>
    <row r="211" spans="1:12" s="105" customFormat="1" ht="15">
      <c r="A211" s="102" t="s">
        <v>235</v>
      </c>
      <c r="B211" s="103">
        <f>B208-B209</f>
        <v>8.800000000000004</v>
      </c>
      <c r="C211" s="103">
        <f>C208-C209</f>
        <v>7.299999999999997</v>
      </c>
      <c r="D211" s="103">
        <f>D208-D209</f>
        <v>7.299999999999997</v>
      </c>
      <c r="E211" s="103">
        <f>E208-E209</f>
        <v>20.699999999999996</v>
      </c>
      <c r="F211" s="103">
        <f>F208-F209</f>
        <v>10.5</v>
      </c>
      <c r="G211" s="103">
        <f>G208-G209</f>
        <v>54.599999999999994</v>
      </c>
      <c r="H211" s="104" t="s">
        <v>31</v>
      </c>
      <c r="I211" s="104"/>
      <c r="J211" s="104"/>
      <c r="K211" s="104"/>
      <c r="L211" s="104"/>
    </row>
    <row r="212" spans="1:12" ht="14.25">
      <c r="A212" s="58"/>
      <c r="B212" s="63"/>
      <c r="C212" s="63"/>
      <c r="D212" s="63"/>
      <c r="E212" s="63"/>
      <c r="F212" s="63"/>
      <c r="G212" s="63"/>
      <c r="H212" s="35"/>
      <c r="I212" s="35"/>
      <c r="J212" s="35"/>
      <c r="K212" s="35"/>
      <c r="L212" s="35"/>
    </row>
    <row r="213" spans="1:12" ht="14.25">
      <c r="A213" s="35"/>
      <c r="B213" s="49"/>
      <c r="C213" s="49"/>
      <c r="D213" s="49"/>
      <c r="E213" s="49"/>
      <c r="F213" s="49"/>
      <c r="G213" s="49"/>
      <c r="H213" s="35"/>
      <c r="I213" s="35"/>
      <c r="J213" s="35"/>
      <c r="K213" s="35"/>
      <c r="L213" s="35"/>
    </row>
    <row r="214" spans="1:13" ht="14.25">
      <c r="A214" s="32" t="s">
        <v>236</v>
      </c>
      <c r="B214" s="33" t="s">
        <v>237</v>
      </c>
      <c r="C214" s="33"/>
      <c r="D214" s="33"/>
      <c r="E214" s="33"/>
      <c r="F214" s="33"/>
      <c r="G214" s="33"/>
      <c r="H214" s="33"/>
      <c r="I214" s="33"/>
      <c r="J214" s="35"/>
      <c r="K214" s="106" t="s">
        <v>51</v>
      </c>
      <c r="L214" s="106"/>
      <c r="M214" s="106"/>
    </row>
    <row r="215" spans="1:12" ht="25.5" customHeight="1">
      <c r="A215" s="65" t="s">
        <v>238</v>
      </c>
      <c r="B215" s="46">
        <v>1943</v>
      </c>
      <c r="C215" s="46"/>
      <c r="D215" s="46"/>
      <c r="E215" s="46">
        <v>1944</v>
      </c>
      <c r="F215" s="46"/>
      <c r="G215" s="46"/>
      <c r="H215" s="46" t="s">
        <v>239</v>
      </c>
      <c r="I215" s="46"/>
      <c r="J215" s="46"/>
      <c r="K215" s="44" t="s">
        <v>240</v>
      </c>
      <c r="L215" s="44" t="s">
        <v>241</v>
      </c>
    </row>
    <row r="216" spans="1:12" ht="26.25">
      <c r="A216" s="65"/>
      <c r="B216" s="44" t="s">
        <v>240</v>
      </c>
      <c r="C216" s="44" t="s">
        <v>241</v>
      </c>
      <c r="D216" s="44" t="s">
        <v>242</v>
      </c>
      <c r="E216" s="44" t="s">
        <v>240</v>
      </c>
      <c r="F216" s="44" t="s">
        <v>241</v>
      </c>
      <c r="G216" s="44" t="s">
        <v>242</v>
      </c>
      <c r="H216" s="44" t="s">
        <v>240</v>
      </c>
      <c r="I216" s="44" t="s">
        <v>241</v>
      </c>
      <c r="J216" s="44" t="s">
        <v>242</v>
      </c>
      <c r="K216" s="44">
        <v>2841</v>
      </c>
      <c r="L216" s="44">
        <v>2593</v>
      </c>
    </row>
    <row r="217" spans="1:12" ht="15">
      <c r="A217" s="58" t="s">
        <v>243</v>
      </c>
      <c r="B217" s="59">
        <v>1220</v>
      </c>
      <c r="C217" s="59">
        <v>1187</v>
      </c>
      <c r="D217" s="63">
        <v>0.9570000000000001</v>
      </c>
      <c r="E217" s="59">
        <v>1285</v>
      </c>
      <c r="F217" s="59">
        <v>1109</v>
      </c>
      <c r="G217" s="63">
        <v>0.87</v>
      </c>
      <c r="H217" s="44">
        <v>336</v>
      </c>
      <c r="I217" s="44">
        <v>297</v>
      </c>
      <c r="J217" s="62">
        <v>0.89</v>
      </c>
      <c r="K217" s="44">
        <v>795</v>
      </c>
      <c r="L217" s="44">
        <v>690</v>
      </c>
    </row>
    <row r="218" spans="1:12" ht="15">
      <c r="A218" s="58" t="s">
        <v>244</v>
      </c>
      <c r="B218" s="59">
        <v>305</v>
      </c>
      <c r="C218" s="59">
        <v>265</v>
      </c>
      <c r="D218" s="63">
        <v>0.87</v>
      </c>
      <c r="E218" s="59">
        <v>390</v>
      </c>
      <c r="F218" s="59">
        <v>311</v>
      </c>
      <c r="G218" s="63">
        <v>0.8</v>
      </c>
      <c r="H218" s="44">
        <v>100</v>
      </c>
      <c r="I218" s="44">
        <v>114</v>
      </c>
      <c r="J218" s="62">
        <v>1.1400000000000001</v>
      </c>
      <c r="K218" s="44">
        <v>223</v>
      </c>
      <c r="L218" s="44">
        <v>144</v>
      </c>
    </row>
    <row r="219" spans="1:12" ht="15">
      <c r="A219" s="58" t="s">
        <v>245</v>
      </c>
      <c r="B219" s="59">
        <v>110</v>
      </c>
      <c r="C219" s="59">
        <v>46</v>
      </c>
      <c r="D219" s="63">
        <v>0.418</v>
      </c>
      <c r="E219" s="59">
        <v>98</v>
      </c>
      <c r="F219" s="59">
        <v>83</v>
      </c>
      <c r="G219" s="63">
        <v>0.85</v>
      </c>
      <c r="H219" s="44">
        <v>15</v>
      </c>
      <c r="I219" s="44">
        <v>15</v>
      </c>
      <c r="J219" s="62">
        <v>1</v>
      </c>
      <c r="K219" s="44">
        <v>1292</v>
      </c>
      <c r="L219" s="44">
        <v>1148</v>
      </c>
    </row>
    <row r="220" spans="1:12" ht="15">
      <c r="A220" s="58" t="s">
        <v>246</v>
      </c>
      <c r="B220" s="59">
        <v>600</v>
      </c>
      <c r="C220" s="59">
        <v>456</v>
      </c>
      <c r="D220" s="63">
        <v>0.76</v>
      </c>
      <c r="E220" s="59">
        <v>565</v>
      </c>
      <c r="F220" s="59">
        <v>549</v>
      </c>
      <c r="G220" s="63">
        <v>0.98</v>
      </c>
      <c r="H220" s="44">
        <v>127</v>
      </c>
      <c r="I220" s="44">
        <v>148</v>
      </c>
      <c r="J220" s="62">
        <v>1.126</v>
      </c>
      <c r="K220" s="44">
        <v>5151</v>
      </c>
      <c r="L220" s="44">
        <v>4575</v>
      </c>
    </row>
    <row r="221" spans="1:12" ht="15">
      <c r="A221" s="59" t="s">
        <v>247</v>
      </c>
      <c r="B221" s="59">
        <v>2235</v>
      </c>
      <c r="C221" s="59">
        <v>1954</v>
      </c>
      <c r="D221" s="63">
        <v>0.874</v>
      </c>
      <c r="E221" s="59">
        <v>2338</v>
      </c>
      <c r="F221" s="59">
        <v>2052</v>
      </c>
      <c r="G221" s="63">
        <v>0.676</v>
      </c>
      <c r="H221" s="44">
        <v>578</v>
      </c>
      <c r="I221" s="44">
        <v>569</v>
      </c>
      <c r="J221" s="62">
        <v>0.984</v>
      </c>
      <c r="K221" s="35"/>
      <c r="L221" s="35"/>
    </row>
    <row r="222" spans="1:12" ht="14.25">
      <c r="A222" s="35"/>
      <c r="B222" s="49"/>
      <c r="C222" s="49"/>
      <c r="D222" s="49"/>
      <c r="E222" s="49"/>
      <c r="F222" s="49"/>
      <c r="G222" s="49"/>
      <c r="H222" s="35"/>
      <c r="I222" s="35"/>
      <c r="J222" s="35"/>
      <c r="K222" s="35"/>
      <c r="L222" s="35"/>
    </row>
    <row r="223" spans="1:12" ht="14.25">
      <c r="A223" s="32" t="s">
        <v>248</v>
      </c>
      <c r="B223" s="33" t="s">
        <v>249</v>
      </c>
      <c r="C223" s="33"/>
      <c r="D223" s="33"/>
      <c r="E223" s="33"/>
      <c r="F223" s="33"/>
      <c r="G223" s="33"/>
      <c r="H223" s="33"/>
      <c r="I223" s="33"/>
      <c r="J223" s="35"/>
      <c r="K223" s="35"/>
      <c r="L223" s="35"/>
    </row>
    <row r="224" spans="1:12" ht="37.5">
      <c r="A224" s="44" t="s">
        <v>250</v>
      </c>
      <c r="B224" s="44" t="s">
        <v>251</v>
      </c>
      <c r="C224" s="44" t="s">
        <v>252</v>
      </c>
      <c r="D224" s="44" t="s">
        <v>253</v>
      </c>
      <c r="E224" s="44" t="s">
        <v>254</v>
      </c>
      <c r="F224" s="44" t="s">
        <v>255</v>
      </c>
      <c r="G224" s="49"/>
      <c r="H224" s="35"/>
      <c r="I224" s="35"/>
      <c r="J224" s="35"/>
      <c r="K224" s="35"/>
      <c r="L224" s="35"/>
    </row>
    <row r="225" spans="1:12" ht="15">
      <c r="A225" s="58" t="s">
        <v>256</v>
      </c>
      <c r="B225" s="59">
        <v>994</v>
      </c>
      <c r="C225" s="59">
        <v>125</v>
      </c>
      <c r="D225" s="59">
        <v>224</v>
      </c>
      <c r="E225" s="59">
        <v>61</v>
      </c>
      <c r="F225" s="59">
        <v>1404</v>
      </c>
      <c r="G225" s="49"/>
      <c r="H225" s="35"/>
      <c r="I225" s="35"/>
      <c r="J225" s="35"/>
      <c r="K225" s="35"/>
      <c r="L225" s="35"/>
    </row>
    <row r="226" spans="1:12" ht="15">
      <c r="A226" s="58" t="s">
        <v>257</v>
      </c>
      <c r="B226" s="59">
        <v>481</v>
      </c>
      <c r="C226" s="59">
        <v>246</v>
      </c>
      <c r="D226" s="59">
        <v>27</v>
      </c>
      <c r="E226" s="59">
        <v>4</v>
      </c>
      <c r="F226" s="59">
        <v>758</v>
      </c>
      <c r="G226" s="49"/>
      <c r="H226" s="35"/>
      <c r="I226" s="35"/>
      <c r="J226" s="35"/>
      <c r="K226" s="35"/>
      <c r="L226" s="35"/>
    </row>
    <row r="227" spans="1:12" ht="15">
      <c r="A227" s="58" t="s">
        <v>258</v>
      </c>
      <c r="B227" s="59">
        <v>219</v>
      </c>
      <c r="C227" s="59">
        <v>178</v>
      </c>
      <c r="D227" s="59">
        <v>58</v>
      </c>
      <c r="E227" s="59">
        <v>18</v>
      </c>
      <c r="F227" s="59">
        <v>468</v>
      </c>
      <c r="G227" s="49"/>
      <c r="H227" s="35"/>
      <c r="I227" s="35"/>
      <c r="J227" s="35"/>
      <c r="K227" s="35"/>
      <c r="L227" s="35"/>
    </row>
    <row r="228" spans="1:12" ht="15">
      <c r="A228" s="58" t="s">
        <v>259</v>
      </c>
      <c r="B228" s="59">
        <v>36</v>
      </c>
      <c r="C228" s="59">
        <v>5</v>
      </c>
      <c r="D228" s="59" t="s">
        <v>106</v>
      </c>
      <c r="E228" s="59" t="s">
        <v>106</v>
      </c>
      <c r="F228" s="59">
        <v>41</v>
      </c>
      <c r="G228" s="49"/>
      <c r="H228" s="35"/>
      <c r="I228" s="35"/>
      <c r="J228" s="35"/>
      <c r="K228" s="35"/>
      <c r="L228" s="35"/>
    </row>
    <row r="229" spans="1:12" ht="15">
      <c r="A229" s="58" t="s">
        <v>260</v>
      </c>
      <c r="B229" s="59">
        <v>123</v>
      </c>
      <c r="C229" s="59">
        <v>2</v>
      </c>
      <c r="D229" s="59">
        <v>10</v>
      </c>
      <c r="E229" s="59" t="s">
        <v>106</v>
      </c>
      <c r="F229" s="59">
        <v>135</v>
      </c>
      <c r="G229" s="49"/>
      <c r="H229" s="35"/>
      <c r="I229" s="35"/>
      <c r="J229" s="35"/>
      <c r="K229" s="35"/>
      <c r="L229" s="35"/>
    </row>
    <row r="230" spans="1:12" ht="15">
      <c r="A230" s="58" t="s">
        <v>261</v>
      </c>
      <c r="B230" s="59">
        <v>2</v>
      </c>
      <c r="C230" s="59" t="s">
        <v>106</v>
      </c>
      <c r="D230" s="59">
        <v>1</v>
      </c>
      <c r="E230" s="59" t="s">
        <v>106</v>
      </c>
      <c r="F230" s="59">
        <v>3</v>
      </c>
      <c r="G230" s="49"/>
      <c r="H230" s="35"/>
      <c r="I230" s="35"/>
      <c r="J230" s="35"/>
      <c r="K230" s="35"/>
      <c r="L230" s="35"/>
    </row>
    <row r="231" spans="1:12" ht="15">
      <c r="A231" s="58" t="s">
        <v>262</v>
      </c>
      <c r="B231" s="59">
        <v>4</v>
      </c>
      <c r="C231" s="59">
        <v>4</v>
      </c>
      <c r="D231" s="59">
        <v>4</v>
      </c>
      <c r="E231" s="59" t="s">
        <v>106</v>
      </c>
      <c r="F231" s="59">
        <v>12</v>
      </c>
      <c r="G231" s="49"/>
      <c r="H231" s="35"/>
      <c r="I231" s="35"/>
      <c r="J231" s="35"/>
      <c r="K231" s="35"/>
      <c r="L231" s="35"/>
    </row>
    <row r="232" spans="1:12" ht="15">
      <c r="A232" s="58" t="s">
        <v>263</v>
      </c>
      <c r="B232" s="59">
        <v>55</v>
      </c>
      <c r="C232" s="59" t="s">
        <v>106</v>
      </c>
      <c r="D232" s="59" t="s">
        <v>106</v>
      </c>
      <c r="E232" s="59" t="s">
        <v>106</v>
      </c>
      <c r="F232" s="59">
        <v>55</v>
      </c>
      <c r="G232" s="49"/>
      <c r="H232" s="35"/>
      <c r="I232" s="35"/>
      <c r="J232" s="35"/>
      <c r="K232" s="35"/>
      <c r="L232" s="35"/>
    </row>
    <row r="233" spans="1:12" ht="15">
      <c r="A233" s="58" t="s">
        <v>264</v>
      </c>
      <c r="B233" s="59">
        <v>6</v>
      </c>
      <c r="C233" s="59">
        <v>4</v>
      </c>
      <c r="D233" s="59" t="s">
        <v>106</v>
      </c>
      <c r="E233" s="59" t="s">
        <v>106</v>
      </c>
      <c r="F233" s="59">
        <v>10</v>
      </c>
      <c r="G233" s="49"/>
      <c r="H233" s="35"/>
      <c r="I233" s="35"/>
      <c r="J233" s="35"/>
      <c r="K233" s="35"/>
      <c r="L233" s="35"/>
    </row>
    <row r="234" spans="1:12" ht="15">
      <c r="A234" s="58" t="s">
        <v>265</v>
      </c>
      <c r="B234" s="59">
        <v>51</v>
      </c>
      <c r="C234" s="59" t="s">
        <v>106</v>
      </c>
      <c r="D234" s="59" t="s">
        <v>106</v>
      </c>
      <c r="E234" s="59" t="s">
        <v>106</v>
      </c>
      <c r="F234" s="59">
        <v>51</v>
      </c>
      <c r="G234" s="49"/>
      <c r="H234" s="35"/>
      <c r="I234" s="35"/>
      <c r="J234" s="35"/>
      <c r="K234" s="35"/>
      <c r="L234" s="35"/>
    </row>
    <row r="235" spans="1:12" ht="15">
      <c r="A235" s="58" t="s">
        <v>266</v>
      </c>
      <c r="B235" s="59">
        <v>18</v>
      </c>
      <c r="C235" s="59">
        <v>1</v>
      </c>
      <c r="D235" s="59">
        <v>1</v>
      </c>
      <c r="E235" s="59" t="s">
        <v>106</v>
      </c>
      <c r="F235" s="59">
        <v>20</v>
      </c>
      <c r="G235" s="49"/>
      <c r="H235" s="35"/>
      <c r="I235" s="35"/>
      <c r="J235" s="35"/>
      <c r="K235" s="35"/>
      <c r="L235" s="35"/>
    </row>
    <row r="236" spans="1:12" ht="15">
      <c r="A236" s="58" t="s">
        <v>267</v>
      </c>
      <c r="B236" s="59">
        <v>25</v>
      </c>
      <c r="C236" s="59">
        <v>11</v>
      </c>
      <c r="D236" s="59">
        <v>13</v>
      </c>
      <c r="E236" s="59">
        <v>3</v>
      </c>
      <c r="F236" s="59">
        <v>52</v>
      </c>
      <c r="G236" s="49"/>
      <c r="H236" s="35"/>
      <c r="I236" s="35"/>
      <c r="J236" s="35"/>
      <c r="K236" s="35"/>
      <c r="L236" s="35"/>
    </row>
    <row r="237" spans="1:12" ht="15">
      <c r="A237" s="58" t="s">
        <v>268</v>
      </c>
      <c r="B237" s="59">
        <v>11</v>
      </c>
      <c r="C237" s="59">
        <v>24</v>
      </c>
      <c r="D237" s="59">
        <v>10</v>
      </c>
      <c r="E237" s="59">
        <v>1</v>
      </c>
      <c r="F237" s="59">
        <v>46</v>
      </c>
      <c r="G237" s="49"/>
      <c r="H237" s="35"/>
      <c r="I237" s="35"/>
      <c r="J237" s="35"/>
      <c r="K237" s="35"/>
      <c r="L237" s="35"/>
    </row>
    <row r="238" spans="1:12" ht="15">
      <c r="A238" s="107" t="s">
        <v>269</v>
      </c>
      <c r="B238" s="59">
        <v>149</v>
      </c>
      <c r="C238" s="59">
        <v>426</v>
      </c>
      <c r="D238" s="59">
        <v>172</v>
      </c>
      <c r="E238" s="59">
        <v>28</v>
      </c>
      <c r="F238" s="59">
        <v>775</v>
      </c>
      <c r="G238" s="49"/>
      <c r="H238" s="35"/>
      <c r="I238" s="35"/>
      <c r="J238" s="35"/>
      <c r="K238" s="35"/>
      <c r="L238" s="35"/>
    </row>
    <row r="239" spans="1:12" ht="15">
      <c r="A239" s="58" t="s">
        <v>270</v>
      </c>
      <c r="B239" s="59">
        <v>177</v>
      </c>
      <c r="C239" s="59">
        <v>67</v>
      </c>
      <c r="D239" s="59">
        <v>84</v>
      </c>
      <c r="E239" s="59">
        <v>14</v>
      </c>
      <c r="F239" s="59">
        <v>342</v>
      </c>
      <c r="G239" s="49"/>
      <c r="H239" s="35"/>
      <c r="I239" s="35"/>
      <c r="J239" s="35"/>
      <c r="K239" s="35"/>
      <c r="L239" s="35"/>
    </row>
    <row r="240" spans="1:12" ht="15">
      <c r="A240" s="58" t="s">
        <v>271</v>
      </c>
      <c r="B240" s="59">
        <v>2</v>
      </c>
      <c r="C240" s="59" t="s">
        <v>106</v>
      </c>
      <c r="D240" s="59" t="s">
        <v>106</v>
      </c>
      <c r="E240" s="59" t="s">
        <v>106</v>
      </c>
      <c r="F240" s="59">
        <v>2</v>
      </c>
      <c r="G240" s="49"/>
      <c r="H240" s="35"/>
      <c r="I240" s="35"/>
      <c r="J240" s="35"/>
      <c r="K240" s="35"/>
      <c r="L240" s="35"/>
    </row>
    <row r="241" spans="1:12" ht="15">
      <c r="A241" s="58" t="s">
        <v>272</v>
      </c>
      <c r="B241" s="59">
        <v>7</v>
      </c>
      <c r="C241" s="59">
        <v>2</v>
      </c>
      <c r="D241" s="59">
        <v>20</v>
      </c>
      <c r="E241" s="59" t="s">
        <v>106</v>
      </c>
      <c r="F241" s="59">
        <v>29</v>
      </c>
      <c r="G241" s="49"/>
      <c r="H241" s="35"/>
      <c r="I241" s="35"/>
      <c r="J241" s="35"/>
      <c r="K241" s="35"/>
      <c r="L241" s="35"/>
    </row>
    <row r="242" spans="1:12" ht="15">
      <c r="A242" s="58" t="s">
        <v>273</v>
      </c>
      <c r="B242" s="59">
        <v>6</v>
      </c>
      <c r="C242" s="59" t="s">
        <v>106</v>
      </c>
      <c r="D242" s="59">
        <v>4</v>
      </c>
      <c r="E242" s="59" t="s">
        <v>106</v>
      </c>
      <c r="F242" s="59">
        <v>10</v>
      </c>
      <c r="G242" s="49"/>
      <c r="H242" s="35"/>
      <c r="I242" s="35"/>
      <c r="J242" s="35"/>
      <c r="K242" s="35"/>
      <c r="L242" s="35"/>
    </row>
    <row r="243" spans="1:12" ht="15">
      <c r="A243" s="58" t="s">
        <v>274</v>
      </c>
      <c r="B243" s="59">
        <v>6</v>
      </c>
      <c r="C243" s="59" t="s">
        <v>106</v>
      </c>
      <c r="D243" s="59">
        <v>4</v>
      </c>
      <c r="E243" s="59" t="s">
        <v>106</v>
      </c>
      <c r="F243" s="59">
        <v>10</v>
      </c>
      <c r="G243" s="49"/>
      <c r="H243" s="35"/>
      <c r="I243" s="35"/>
      <c r="J243" s="35"/>
      <c r="K243" s="35"/>
      <c r="L243" s="35"/>
    </row>
    <row r="244" spans="1:12" ht="15">
      <c r="A244" s="58" t="s">
        <v>275</v>
      </c>
      <c r="B244" s="59">
        <v>3</v>
      </c>
      <c r="C244" s="59">
        <v>3</v>
      </c>
      <c r="D244" s="59">
        <v>2</v>
      </c>
      <c r="E244" s="59" t="s">
        <v>106</v>
      </c>
      <c r="F244" s="59">
        <v>8</v>
      </c>
      <c r="G244" s="49"/>
      <c r="H244" s="35"/>
      <c r="I244" s="35"/>
      <c r="J244" s="35"/>
      <c r="K244" s="35"/>
      <c r="L244" s="35"/>
    </row>
    <row r="245" spans="1:12" ht="15">
      <c r="A245" s="58" t="s">
        <v>276</v>
      </c>
      <c r="B245" s="59">
        <v>3</v>
      </c>
      <c r="C245" s="59">
        <v>1</v>
      </c>
      <c r="D245" s="59" t="s">
        <v>106</v>
      </c>
      <c r="E245" s="59" t="s">
        <v>106</v>
      </c>
      <c r="F245" s="59">
        <v>4</v>
      </c>
      <c r="G245" s="49"/>
      <c r="H245" s="35"/>
      <c r="I245" s="35"/>
      <c r="J245" s="35"/>
      <c r="K245" s="35"/>
      <c r="L245" s="35"/>
    </row>
    <row r="246" spans="1:12" ht="15">
      <c r="A246" s="58" t="s">
        <v>277</v>
      </c>
      <c r="B246" s="59">
        <v>37</v>
      </c>
      <c r="C246" s="59">
        <v>4</v>
      </c>
      <c r="D246" s="59">
        <v>9</v>
      </c>
      <c r="E246" s="59" t="s">
        <v>106</v>
      </c>
      <c r="F246" s="59">
        <v>50</v>
      </c>
      <c r="G246" s="49"/>
      <c r="H246" s="35"/>
      <c r="I246" s="35"/>
      <c r="J246" s="35"/>
      <c r="K246" s="35"/>
      <c r="L246" s="35"/>
    </row>
    <row r="247" spans="1:12" ht="15">
      <c r="A247" s="58" t="s">
        <v>278</v>
      </c>
      <c r="B247" s="59">
        <v>5</v>
      </c>
      <c r="C247" s="59" t="s">
        <v>106</v>
      </c>
      <c r="D247" s="59" t="s">
        <v>106</v>
      </c>
      <c r="E247" s="59" t="s">
        <v>106</v>
      </c>
      <c r="F247" s="59">
        <v>5</v>
      </c>
      <c r="G247" s="49"/>
      <c r="H247" s="35"/>
      <c r="I247" s="35"/>
      <c r="J247" s="35"/>
      <c r="K247" s="35"/>
      <c r="L247" s="35"/>
    </row>
    <row r="248" spans="1:12" ht="15">
      <c r="A248" s="44" t="s">
        <v>51</v>
      </c>
      <c r="B248" s="59">
        <v>2420</v>
      </c>
      <c r="C248" s="59">
        <v>1098</v>
      </c>
      <c r="D248" s="59">
        <v>643</v>
      </c>
      <c r="E248" s="59">
        <v>129</v>
      </c>
      <c r="F248" s="59">
        <v>4290</v>
      </c>
      <c r="G248" s="49"/>
      <c r="H248" s="35"/>
      <c r="I248" s="35"/>
      <c r="J248" s="35"/>
      <c r="K248" s="35"/>
      <c r="L248" s="35"/>
    </row>
    <row r="249" spans="1:12" ht="14.25">
      <c r="A249" s="44"/>
      <c r="B249" s="59"/>
      <c r="C249" s="59"/>
      <c r="D249" s="59"/>
      <c r="E249" s="59"/>
      <c r="F249" s="59"/>
      <c r="G249" s="49"/>
      <c r="H249" s="35"/>
      <c r="I249" s="35"/>
      <c r="J249" s="35"/>
      <c r="K249" s="35"/>
      <c r="L249" s="35"/>
    </row>
    <row r="250" spans="1:12" ht="14.25">
      <c r="A250" s="33" t="s">
        <v>279</v>
      </c>
      <c r="B250" s="33"/>
      <c r="C250" s="33"/>
      <c r="D250" s="33"/>
      <c r="E250" s="33"/>
      <c r="F250" s="33"/>
      <c r="G250" s="33"/>
      <c r="H250" s="33"/>
      <c r="I250" s="33"/>
      <c r="J250" s="35"/>
      <c r="K250" s="35"/>
      <c r="L250" s="35"/>
    </row>
    <row r="251" spans="1:12" ht="14.25">
      <c r="A251" s="32" t="s">
        <v>280</v>
      </c>
      <c r="B251" s="33" t="s">
        <v>281</v>
      </c>
      <c r="C251" s="33"/>
      <c r="D251" s="33"/>
      <c r="E251" s="33"/>
      <c r="F251" s="33"/>
      <c r="G251" s="33"/>
      <c r="H251" s="33"/>
      <c r="I251" s="33"/>
      <c r="J251" s="35"/>
      <c r="K251" s="35"/>
      <c r="L251" s="35"/>
    </row>
    <row r="252" spans="1:12" ht="15">
      <c r="A252" s="44" t="s">
        <v>282</v>
      </c>
      <c r="B252" s="59">
        <v>1941</v>
      </c>
      <c r="C252" s="59">
        <v>1942</v>
      </c>
      <c r="D252" s="59">
        <v>1943</v>
      </c>
      <c r="E252" s="59">
        <v>1944</v>
      </c>
      <c r="F252" s="59" t="s">
        <v>283</v>
      </c>
      <c r="G252" s="59" t="s">
        <v>51</v>
      </c>
      <c r="H252" s="35"/>
      <c r="I252" s="35"/>
      <c r="J252" s="35"/>
      <c r="K252" s="35"/>
      <c r="L252" s="35"/>
    </row>
    <row r="253" spans="1:12" ht="15">
      <c r="A253" s="58" t="s">
        <v>284</v>
      </c>
      <c r="B253" s="59">
        <v>0.4</v>
      </c>
      <c r="C253" s="59">
        <v>17</v>
      </c>
      <c r="D253" s="59">
        <v>8.3</v>
      </c>
      <c r="E253" s="59">
        <v>33.6</v>
      </c>
      <c r="F253" s="59">
        <v>12.8</v>
      </c>
      <c r="G253" s="59">
        <v>72.1</v>
      </c>
      <c r="H253" s="35"/>
      <c r="I253" s="35"/>
      <c r="J253" s="35"/>
      <c r="K253" s="35"/>
      <c r="L253" s="35"/>
    </row>
    <row r="254" spans="1:12" ht="15">
      <c r="A254" s="58" t="s">
        <v>285</v>
      </c>
      <c r="B254" s="59" t="s">
        <v>106</v>
      </c>
      <c r="C254" s="59">
        <v>10.1</v>
      </c>
      <c r="D254" s="59">
        <v>58.9</v>
      </c>
      <c r="E254" s="59">
        <v>92.6</v>
      </c>
      <c r="F254" s="59">
        <v>19.4</v>
      </c>
      <c r="G254" s="59">
        <v>181</v>
      </c>
      <c r="H254" s="35"/>
      <c r="I254" s="35"/>
      <c r="J254" s="35"/>
      <c r="K254" s="35"/>
      <c r="L254" s="35"/>
    </row>
    <row r="255" spans="1:12" ht="15">
      <c r="A255" s="58" t="s">
        <v>286</v>
      </c>
      <c r="B255" s="59" t="s">
        <v>106</v>
      </c>
      <c r="C255" s="59">
        <v>5.4</v>
      </c>
      <c r="D255" s="59">
        <v>27.9</v>
      </c>
      <c r="E255" s="59">
        <v>13.4</v>
      </c>
      <c r="F255" s="59">
        <v>12.8</v>
      </c>
      <c r="G255" s="59">
        <v>59.5</v>
      </c>
      <c r="H255" s="35"/>
      <c r="I255" s="35"/>
      <c r="J255" s="35"/>
      <c r="K255" s="35"/>
      <c r="L255" s="35"/>
    </row>
    <row r="256" spans="1:12" ht="15">
      <c r="A256" s="59" t="s">
        <v>51</v>
      </c>
      <c r="B256" s="59">
        <v>0.4</v>
      </c>
      <c r="C256" s="59">
        <v>32.5</v>
      </c>
      <c r="D256" s="59">
        <v>95.1</v>
      </c>
      <c r="E256" s="59">
        <v>139.6</v>
      </c>
      <c r="F256" s="59">
        <v>45</v>
      </c>
      <c r="G256" s="59">
        <f>SUM(B256:F256)</f>
        <v>312.59999999999997</v>
      </c>
      <c r="H256" s="35"/>
      <c r="I256" s="35"/>
      <c r="J256" s="35"/>
      <c r="K256" s="35"/>
      <c r="L256" s="35"/>
    </row>
    <row r="257" spans="1:12" s="105" customFormat="1" ht="15">
      <c r="A257" s="99" t="s">
        <v>287</v>
      </c>
      <c r="B257" s="99">
        <f>D73</f>
        <v>0.3</v>
      </c>
      <c r="C257" s="99">
        <f>D74</f>
        <v>30.9</v>
      </c>
      <c r="D257" s="99">
        <f>D75</f>
        <v>83.7</v>
      </c>
      <c r="E257" s="99">
        <f>D76</f>
        <v>128.8</v>
      </c>
      <c r="F257" s="99">
        <f>D77</f>
        <v>38.4</v>
      </c>
      <c r="G257" s="99">
        <f>D78</f>
        <v>282.1</v>
      </c>
      <c r="H257" s="104"/>
      <c r="I257" s="104"/>
      <c r="J257" s="104"/>
      <c r="K257" s="104"/>
      <c r="L257" s="104"/>
    </row>
    <row r="258" spans="1:12" s="105" customFormat="1" ht="15">
      <c r="A258" s="99" t="s">
        <v>288</v>
      </c>
      <c r="B258" s="99">
        <f>B256-B257</f>
        <v>0.10000000000000003</v>
      </c>
      <c r="C258" s="99">
        <f>C256-C257</f>
        <v>1.6000000000000014</v>
      </c>
      <c r="D258" s="99">
        <f>D256-D257</f>
        <v>11.399999999999991</v>
      </c>
      <c r="E258" s="99">
        <f>E256-E257</f>
        <v>10.799999999999983</v>
      </c>
      <c r="F258" s="99">
        <f>F256-F257</f>
        <v>6.600000000000001</v>
      </c>
      <c r="G258" s="99">
        <f>G256-G257</f>
        <v>30.499999999999943</v>
      </c>
      <c r="H258" s="104"/>
      <c r="I258" s="104"/>
      <c r="J258" s="104"/>
      <c r="K258" s="104"/>
      <c r="L258" s="104"/>
    </row>
    <row r="259" spans="1:12" s="105" customFormat="1" ht="14.25">
      <c r="A259" s="99"/>
      <c r="B259" s="99"/>
      <c r="C259" s="99"/>
      <c r="D259" s="99"/>
      <c r="E259" s="99"/>
      <c r="F259" s="99"/>
      <c r="G259" s="99"/>
      <c r="H259" s="104"/>
      <c r="I259" s="104"/>
      <c r="J259" s="104"/>
      <c r="K259" s="104"/>
      <c r="L259" s="104"/>
    </row>
    <row r="260" spans="1:12" ht="14.25">
      <c r="A260" s="35"/>
      <c r="B260" s="49"/>
      <c r="C260" s="49"/>
      <c r="D260" s="49"/>
      <c r="E260" s="49"/>
      <c r="F260" s="49"/>
      <c r="G260" s="49"/>
      <c r="H260" s="35"/>
      <c r="I260" s="35"/>
      <c r="J260" s="35"/>
      <c r="K260" s="35"/>
      <c r="L260" s="35"/>
    </row>
    <row r="261" spans="1:12" ht="14.25">
      <c r="A261" s="32" t="s">
        <v>289</v>
      </c>
      <c r="B261" s="33" t="s">
        <v>290</v>
      </c>
      <c r="C261" s="33"/>
      <c r="D261" s="33"/>
      <c r="E261" s="33"/>
      <c r="F261" s="33"/>
      <c r="G261" s="33"/>
      <c r="H261" s="33"/>
      <c r="I261" s="33"/>
      <c r="J261" s="35"/>
      <c r="K261" s="35"/>
      <c r="L261" s="35"/>
    </row>
    <row r="262" spans="1:12" ht="15">
      <c r="A262" s="44" t="s">
        <v>291</v>
      </c>
      <c r="B262" s="59">
        <v>1941</v>
      </c>
      <c r="C262" s="59">
        <v>1942</v>
      </c>
      <c r="D262" s="59">
        <v>1943</v>
      </c>
      <c r="E262" s="59">
        <v>1944</v>
      </c>
      <c r="F262" s="59" t="s">
        <v>283</v>
      </c>
      <c r="G262" s="59" t="s">
        <v>51</v>
      </c>
      <c r="H262" s="35"/>
      <c r="I262" s="35"/>
      <c r="J262" s="35"/>
      <c r="K262" s="35"/>
      <c r="L262" s="35"/>
    </row>
    <row r="263" spans="1:12" ht="14.25" customHeight="1">
      <c r="A263" s="108" t="s">
        <v>292</v>
      </c>
      <c r="B263" s="108"/>
      <c r="C263" s="108"/>
      <c r="D263" s="108"/>
      <c r="E263" s="108"/>
      <c r="F263" s="108"/>
      <c r="G263" s="108"/>
      <c r="H263" s="35"/>
      <c r="I263" s="35"/>
      <c r="J263" s="35"/>
      <c r="K263" s="35"/>
      <c r="L263" s="35"/>
    </row>
    <row r="264" spans="1:12" ht="15">
      <c r="A264" s="58" t="s">
        <v>293</v>
      </c>
      <c r="B264" s="59" t="s">
        <v>106</v>
      </c>
      <c r="C264" s="59">
        <v>3.8</v>
      </c>
      <c r="D264" s="59">
        <v>34.8</v>
      </c>
      <c r="E264" s="59">
        <v>56.7</v>
      </c>
      <c r="F264" s="59">
        <v>19.2</v>
      </c>
      <c r="G264" s="59">
        <v>114.5</v>
      </c>
      <c r="H264" s="35"/>
      <c r="I264" s="35"/>
      <c r="J264" s="35"/>
      <c r="K264" s="35"/>
      <c r="L264" s="35"/>
    </row>
    <row r="265" spans="1:12" ht="15">
      <c r="A265" s="58" t="s">
        <v>294</v>
      </c>
      <c r="B265" s="59" t="s">
        <v>106</v>
      </c>
      <c r="C265" s="59">
        <v>1.4</v>
      </c>
      <c r="D265" s="59">
        <v>4.9</v>
      </c>
      <c r="E265" s="59">
        <v>0.4</v>
      </c>
      <c r="F265" s="59" t="s">
        <v>106</v>
      </c>
      <c r="G265" s="59">
        <v>6.7</v>
      </c>
      <c r="H265" s="35"/>
      <c r="I265" s="35"/>
      <c r="J265" s="35"/>
      <c r="K265" s="35"/>
      <c r="L265" s="35"/>
    </row>
    <row r="266" spans="1:12" ht="15">
      <c r="A266" s="58" t="s">
        <v>295</v>
      </c>
      <c r="B266" s="59" t="s">
        <v>106</v>
      </c>
      <c r="C266" s="59">
        <v>0.9</v>
      </c>
      <c r="D266" s="59">
        <v>1.8</v>
      </c>
      <c r="E266" s="59">
        <v>0.1</v>
      </c>
      <c r="F266" s="59">
        <v>0.30000000000000004</v>
      </c>
      <c r="G266" s="59">
        <v>3.1</v>
      </c>
      <c r="H266" s="35"/>
      <c r="I266" s="35"/>
      <c r="J266" s="35"/>
      <c r="K266" s="35"/>
      <c r="L266" s="35"/>
    </row>
    <row r="267" spans="1:12" ht="15">
      <c r="A267" s="58" t="s">
        <v>296</v>
      </c>
      <c r="B267" s="59" t="s">
        <v>106</v>
      </c>
      <c r="C267" s="59">
        <v>2.7</v>
      </c>
      <c r="D267" s="59">
        <v>13.1</v>
      </c>
      <c r="E267" s="59">
        <v>25.1</v>
      </c>
      <c r="F267" s="59">
        <v>6.8</v>
      </c>
      <c r="G267" s="59">
        <v>47.7</v>
      </c>
      <c r="H267" s="35"/>
      <c r="I267" s="35"/>
      <c r="J267" s="35"/>
      <c r="K267" s="35"/>
      <c r="L267" s="35"/>
    </row>
    <row r="268" spans="1:12" ht="15">
      <c r="A268" s="58" t="s">
        <v>297</v>
      </c>
      <c r="B268" s="59" t="s">
        <v>106</v>
      </c>
      <c r="C268" s="59">
        <v>0.4</v>
      </c>
      <c r="D268" s="59">
        <v>0.5</v>
      </c>
      <c r="E268" s="59" t="s">
        <v>106</v>
      </c>
      <c r="F268" s="59">
        <v>0.1</v>
      </c>
      <c r="G268" s="59">
        <v>1</v>
      </c>
      <c r="H268" s="35"/>
      <c r="I268" s="35"/>
      <c r="J268" s="35"/>
      <c r="K268" s="35"/>
      <c r="L268" s="35"/>
    </row>
    <row r="269" spans="1:12" ht="15">
      <c r="A269" s="58" t="s">
        <v>298</v>
      </c>
      <c r="B269" s="59" t="s">
        <v>106</v>
      </c>
      <c r="C269" s="59" t="s">
        <v>106</v>
      </c>
      <c r="D269" s="59">
        <v>4.3</v>
      </c>
      <c r="E269" s="59">
        <v>10.7</v>
      </c>
      <c r="F269" s="59">
        <v>4.6</v>
      </c>
      <c r="G269" s="59">
        <v>19.6</v>
      </c>
      <c r="H269" s="35"/>
      <c r="I269" s="35"/>
      <c r="J269" s="35"/>
      <c r="K269" s="35"/>
      <c r="L269" s="35"/>
    </row>
    <row r="270" spans="1:12" ht="15">
      <c r="A270" s="44" t="s">
        <v>218</v>
      </c>
      <c r="B270" s="59" t="s">
        <v>106</v>
      </c>
      <c r="C270" s="59">
        <v>9.2</v>
      </c>
      <c r="D270" s="59">
        <v>59.4</v>
      </c>
      <c r="E270" s="59">
        <v>93</v>
      </c>
      <c r="F270" s="59">
        <v>31</v>
      </c>
      <c r="G270" s="59">
        <v>192.6</v>
      </c>
      <c r="H270" s="35"/>
      <c r="I270" s="35"/>
      <c r="J270" s="35"/>
      <c r="K270" s="35"/>
      <c r="L270" s="35"/>
    </row>
    <row r="271" spans="1:12" ht="15">
      <c r="A271" s="59" t="s">
        <v>89</v>
      </c>
      <c r="B271" s="59" t="s">
        <v>106</v>
      </c>
      <c r="C271" s="59">
        <v>28.2</v>
      </c>
      <c r="D271" s="59">
        <v>62.5</v>
      </c>
      <c r="E271" s="59">
        <v>66.2</v>
      </c>
      <c r="F271" s="59">
        <v>70.3</v>
      </c>
      <c r="G271" s="59">
        <v>62</v>
      </c>
      <c r="H271" s="35"/>
      <c r="I271" s="35"/>
      <c r="J271" s="35"/>
      <c r="K271" s="35"/>
      <c r="L271" s="35"/>
    </row>
    <row r="272" spans="1:12" ht="14.25" customHeight="1">
      <c r="A272" s="108" t="s">
        <v>123</v>
      </c>
      <c r="B272" s="108"/>
      <c r="C272" s="108"/>
      <c r="D272" s="108"/>
      <c r="E272" s="108"/>
      <c r="F272" s="108"/>
      <c r="G272" s="108"/>
      <c r="H272" s="35"/>
      <c r="I272" s="35"/>
      <c r="J272" s="35"/>
      <c r="K272" s="35"/>
      <c r="L272" s="35"/>
    </row>
    <row r="273" spans="1:12" ht="15">
      <c r="A273" s="58" t="s">
        <v>299</v>
      </c>
      <c r="B273" s="59" t="s">
        <v>106</v>
      </c>
      <c r="C273" s="59">
        <v>7.6</v>
      </c>
      <c r="D273" s="59">
        <v>18.6</v>
      </c>
      <c r="E273" s="59">
        <v>29</v>
      </c>
      <c r="F273" s="59">
        <v>5.8</v>
      </c>
      <c r="G273" s="59">
        <v>61</v>
      </c>
      <c r="H273" s="35"/>
      <c r="I273" s="35"/>
      <c r="J273" s="35"/>
      <c r="K273" s="35"/>
      <c r="L273" s="35"/>
    </row>
    <row r="274" spans="1:12" ht="15">
      <c r="A274" s="58" t="s">
        <v>300</v>
      </c>
      <c r="B274" s="59" t="s">
        <v>106</v>
      </c>
      <c r="C274" s="59">
        <v>8</v>
      </c>
      <c r="D274" s="59">
        <v>1.5</v>
      </c>
      <c r="E274" s="59">
        <v>0.1</v>
      </c>
      <c r="F274" s="59" t="s">
        <v>106</v>
      </c>
      <c r="G274" s="59">
        <v>9.6</v>
      </c>
      <c r="H274" s="35"/>
      <c r="I274" s="35"/>
      <c r="J274" s="35"/>
      <c r="K274" s="35"/>
      <c r="L274" s="35"/>
    </row>
    <row r="275" spans="1:12" ht="15">
      <c r="A275" s="58" t="s">
        <v>301</v>
      </c>
      <c r="B275" s="59" t="s">
        <v>106</v>
      </c>
      <c r="C275" s="59" t="s">
        <v>106</v>
      </c>
      <c r="D275" s="59">
        <v>1.4</v>
      </c>
      <c r="E275" s="59">
        <v>0.30000000000000004</v>
      </c>
      <c r="F275" s="59" t="s">
        <v>106</v>
      </c>
      <c r="G275" s="59">
        <v>1.7000000000000002</v>
      </c>
      <c r="H275" s="35"/>
      <c r="I275" s="35"/>
      <c r="J275" s="35"/>
      <c r="K275" s="35"/>
      <c r="L275" s="35"/>
    </row>
    <row r="276" spans="1:12" ht="15">
      <c r="A276" s="58" t="s">
        <v>302</v>
      </c>
      <c r="B276" s="59" t="s">
        <v>106</v>
      </c>
      <c r="C276" s="59">
        <v>1.1</v>
      </c>
      <c r="D276" s="59" t="s">
        <v>106</v>
      </c>
      <c r="E276" s="59" t="s">
        <v>106</v>
      </c>
      <c r="F276" s="59" t="s">
        <v>106</v>
      </c>
      <c r="G276" s="59">
        <v>1.1</v>
      </c>
      <c r="H276" s="35"/>
      <c r="I276" s="35"/>
      <c r="J276" s="35"/>
      <c r="K276" s="35"/>
      <c r="L276" s="35"/>
    </row>
    <row r="277" spans="1:12" ht="15">
      <c r="A277" s="58" t="s">
        <v>303</v>
      </c>
      <c r="B277" s="59">
        <v>0.2</v>
      </c>
      <c r="C277" s="59">
        <v>0.30000000000000004</v>
      </c>
      <c r="D277" s="59" t="s">
        <v>106</v>
      </c>
      <c r="E277" s="59" t="s">
        <v>106</v>
      </c>
      <c r="F277" s="59" t="s">
        <v>106</v>
      </c>
      <c r="G277" s="59">
        <v>0.5</v>
      </c>
      <c r="H277" s="35"/>
      <c r="I277" s="35"/>
      <c r="J277" s="35"/>
      <c r="K277" s="35"/>
      <c r="L277" s="35"/>
    </row>
    <row r="278" spans="1:12" ht="15">
      <c r="A278" s="58" t="s">
        <v>304</v>
      </c>
      <c r="B278" s="59">
        <v>0.2</v>
      </c>
      <c r="C278" s="59">
        <v>0.30000000000000004</v>
      </c>
      <c r="D278" s="59" t="s">
        <v>106</v>
      </c>
      <c r="E278" s="59" t="s">
        <v>106</v>
      </c>
      <c r="F278" s="59" t="s">
        <v>106</v>
      </c>
      <c r="G278" s="59">
        <v>0.5</v>
      </c>
      <c r="H278" s="35"/>
      <c r="I278" s="35"/>
      <c r="J278" s="35"/>
      <c r="K278" s="35"/>
      <c r="L278" s="35"/>
    </row>
    <row r="279" spans="1:12" ht="15">
      <c r="A279" s="58" t="s">
        <v>305</v>
      </c>
      <c r="B279" s="59" t="s">
        <v>106</v>
      </c>
      <c r="C279" s="59">
        <v>0.1</v>
      </c>
      <c r="D279" s="59" t="s">
        <v>106</v>
      </c>
      <c r="E279" s="59" t="s">
        <v>106</v>
      </c>
      <c r="F279" s="59" t="s">
        <v>106</v>
      </c>
      <c r="G279" s="59">
        <v>0.1</v>
      </c>
      <c r="H279" s="35"/>
      <c r="I279" s="35"/>
      <c r="J279" s="35"/>
      <c r="K279" s="35"/>
      <c r="L279" s="35"/>
    </row>
    <row r="280" spans="1:12" ht="15">
      <c r="A280" s="44" t="s">
        <v>218</v>
      </c>
      <c r="B280" s="59">
        <v>0.4</v>
      </c>
      <c r="C280" s="59">
        <v>17.4</v>
      </c>
      <c r="D280" s="59">
        <v>21.5</v>
      </c>
      <c r="E280" s="59">
        <v>29.4</v>
      </c>
      <c r="F280" s="59">
        <v>5.8</v>
      </c>
      <c r="G280" s="59">
        <v>74.5</v>
      </c>
      <c r="H280" s="35"/>
      <c r="I280" s="35"/>
      <c r="J280" s="35"/>
      <c r="K280" s="35"/>
      <c r="L280" s="35"/>
    </row>
    <row r="281" spans="1:12" ht="15">
      <c r="A281" s="59" t="s">
        <v>89</v>
      </c>
      <c r="B281" s="59">
        <v>100</v>
      </c>
      <c r="C281" s="59">
        <v>53.5</v>
      </c>
      <c r="D281" s="59">
        <v>22.6</v>
      </c>
      <c r="E281" s="59">
        <v>20.9</v>
      </c>
      <c r="F281" s="59">
        <v>13.3</v>
      </c>
      <c r="G281" s="59">
        <v>23.8</v>
      </c>
      <c r="H281" s="35"/>
      <c r="I281" s="35"/>
      <c r="J281" s="35"/>
      <c r="K281" s="35"/>
      <c r="L281" s="35"/>
    </row>
    <row r="282" spans="1:12" ht="14.25" customHeight="1">
      <c r="A282" s="108" t="s">
        <v>54</v>
      </c>
      <c r="B282" s="108"/>
      <c r="C282" s="108"/>
      <c r="D282" s="108"/>
      <c r="E282" s="108"/>
      <c r="F282" s="108"/>
      <c r="G282" s="108"/>
      <c r="H282" s="35"/>
      <c r="I282" s="35"/>
      <c r="J282" s="35"/>
      <c r="K282" s="35"/>
      <c r="L282" s="35"/>
    </row>
    <row r="283" spans="1:12" ht="15">
      <c r="A283" s="58" t="s">
        <v>306</v>
      </c>
      <c r="B283" s="59" t="s">
        <v>106</v>
      </c>
      <c r="C283" s="59">
        <v>5.4</v>
      </c>
      <c r="D283" s="59">
        <v>13.9</v>
      </c>
      <c r="E283" s="59">
        <v>15.3</v>
      </c>
      <c r="F283" s="59">
        <v>5.2</v>
      </c>
      <c r="G283" s="59">
        <v>39.8</v>
      </c>
      <c r="H283" s="35"/>
      <c r="I283" s="35"/>
      <c r="J283" s="35"/>
      <c r="K283" s="35"/>
      <c r="L283" s="35"/>
    </row>
    <row r="284" spans="1:12" ht="15">
      <c r="A284" s="58" t="s">
        <v>307</v>
      </c>
      <c r="B284" s="59" t="s">
        <v>106</v>
      </c>
      <c r="C284" s="59">
        <v>0.5</v>
      </c>
      <c r="D284" s="59">
        <v>0.1</v>
      </c>
      <c r="E284" s="59" t="s">
        <v>106</v>
      </c>
      <c r="F284" s="59" t="s">
        <v>106</v>
      </c>
      <c r="G284" s="59">
        <v>0.6000000000000001</v>
      </c>
      <c r="H284" s="35"/>
      <c r="I284" s="35"/>
      <c r="J284" s="35"/>
      <c r="K284" s="35"/>
      <c r="L284" s="35"/>
    </row>
    <row r="285" spans="1:12" ht="15">
      <c r="A285" s="58" t="s">
        <v>296</v>
      </c>
      <c r="B285" s="59" t="s">
        <v>106</v>
      </c>
      <c r="C285" s="59" t="s">
        <v>106</v>
      </c>
      <c r="D285" s="59" t="s">
        <v>106</v>
      </c>
      <c r="E285" s="59" t="s">
        <v>106</v>
      </c>
      <c r="F285" s="59">
        <v>0.2</v>
      </c>
      <c r="G285" s="59">
        <v>0.2</v>
      </c>
      <c r="H285" s="35"/>
      <c r="I285" s="35"/>
      <c r="J285" s="35"/>
      <c r="K285" s="35"/>
      <c r="L285" s="35"/>
    </row>
    <row r="286" spans="1:12" ht="15">
      <c r="A286" s="44" t="s">
        <v>218</v>
      </c>
      <c r="B286" s="59" t="s">
        <v>106</v>
      </c>
      <c r="C286" s="59">
        <v>5.9</v>
      </c>
      <c r="D286" s="59">
        <v>14</v>
      </c>
      <c r="E286" s="59">
        <v>15.3</v>
      </c>
      <c r="F286" s="59">
        <v>5.4</v>
      </c>
      <c r="G286" s="59">
        <v>40.6</v>
      </c>
      <c r="H286" s="35"/>
      <c r="I286" s="35"/>
      <c r="J286" s="35"/>
      <c r="K286" s="35"/>
      <c r="L286" s="35"/>
    </row>
    <row r="287" spans="1:12" ht="15">
      <c r="A287" s="59" t="s">
        <v>89</v>
      </c>
      <c r="B287" s="59" t="s">
        <v>106</v>
      </c>
      <c r="C287" s="59">
        <v>18.1</v>
      </c>
      <c r="D287" s="59">
        <v>14.7</v>
      </c>
      <c r="E287" s="59">
        <v>10.9</v>
      </c>
      <c r="F287" s="59">
        <v>12.3</v>
      </c>
      <c r="G287" s="59">
        <v>13</v>
      </c>
      <c r="H287" s="35"/>
      <c r="I287" s="35"/>
      <c r="J287" s="35"/>
      <c r="K287" s="35"/>
      <c r="L287" s="35"/>
    </row>
    <row r="288" spans="1:12" ht="14.25" customHeight="1">
      <c r="A288" s="108" t="s">
        <v>308</v>
      </c>
      <c r="B288" s="108"/>
      <c r="C288" s="108"/>
      <c r="D288" s="108"/>
      <c r="E288" s="108"/>
      <c r="F288" s="108"/>
      <c r="G288" s="108"/>
      <c r="H288" s="35"/>
      <c r="I288" s="35"/>
      <c r="J288" s="35"/>
      <c r="K288" s="35"/>
      <c r="L288" s="35"/>
    </row>
    <row r="289" spans="1:12" ht="15">
      <c r="A289" s="58" t="s">
        <v>309</v>
      </c>
      <c r="B289" s="59" t="s">
        <v>106</v>
      </c>
      <c r="C289" s="59" t="s">
        <v>106</v>
      </c>
      <c r="D289" s="59" t="s">
        <v>106</v>
      </c>
      <c r="E289" s="59">
        <v>0.1</v>
      </c>
      <c r="F289" s="59">
        <v>0.1</v>
      </c>
      <c r="G289" s="59">
        <v>0.2</v>
      </c>
      <c r="H289" s="35"/>
      <c r="I289" s="35"/>
      <c r="J289" s="35"/>
      <c r="K289" s="35"/>
      <c r="L289" s="35"/>
    </row>
    <row r="290" spans="1:12" ht="15">
      <c r="A290" s="58" t="s">
        <v>310</v>
      </c>
      <c r="B290" s="59" t="s">
        <v>106</v>
      </c>
      <c r="C290" s="59" t="s">
        <v>106</v>
      </c>
      <c r="D290" s="59" t="s">
        <v>106</v>
      </c>
      <c r="E290" s="59">
        <v>1.9</v>
      </c>
      <c r="F290" s="59">
        <v>0.30000000000000004</v>
      </c>
      <c r="G290" s="59">
        <v>2.2</v>
      </c>
      <c r="H290" s="35"/>
      <c r="I290" s="35"/>
      <c r="J290" s="35"/>
      <c r="K290" s="35"/>
      <c r="L290" s="35"/>
    </row>
    <row r="291" spans="1:12" ht="15">
      <c r="A291" s="58" t="s">
        <v>311</v>
      </c>
      <c r="B291" s="59" t="s">
        <v>106</v>
      </c>
      <c r="C291" s="59" t="s">
        <v>106</v>
      </c>
      <c r="D291" s="59" t="s">
        <v>106</v>
      </c>
      <c r="E291" s="59" t="s">
        <v>106</v>
      </c>
      <c r="F291" s="59">
        <v>0.30000000000000004</v>
      </c>
      <c r="G291" s="59">
        <v>0.30000000000000004</v>
      </c>
      <c r="H291" s="35"/>
      <c r="I291" s="35"/>
      <c r="J291" s="35"/>
      <c r="K291" s="35"/>
      <c r="L291" s="35"/>
    </row>
    <row r="292" spans="1:12" ht="15">
      <c r="A292" s="58" t="s">
        <v>312</v>
      </c>
      <c r="B292" s="59" t="s">
        <v>106</v>
      </c>
      <c r="C292" s="59" t="s">
        <v>106</v>
      </c>
      <c r="D292" s="59" t="s">
        <v>106</v>
      </c>
      <c r="E292" s="59">
        <v>0.6000000000000001</v>
      </c>
      <c r="F292" s="59">
        <v>0.2</v>
      </c>
      <c r="G292" s="59">
        <v>0.8</v>
      </c>
      <c r="H292" s="35"/>
      <c r="I292" s="35"/>
      <c r="J292" s="35"/>
      <c r="K292" s="35"/>
      <c r="L292" s="35"/>
    </row>
    <row r="293" spans="1:12" ht="15">
      <c r="A293" s="58" t="s">
        <v>313</v>
      </c>
      <c r="B293" s="59" t="s">
        <v>106</v>
      </c>
      <c r="C293" s="59" t="s">
        <v>106</v>
      </c>
      <c r="D293" s="59" t="s">
        <v>106</v>
      </c>
      <c r="E293" s="59" t="s">
        <v>106</v>
      </c>
      <c r="F293" s="59">
        <v>0.9</v>
      </c>
      <c r="G293" s="59">
        <v>0.9</v>
      </c>
      <c r="H293" s="35"/>
      <c r="I293" s="35"/>
      <c r="J293" s="35"/>
      <c r="K293" s="35"/>
      <c r="L293" s="35"/>
    </row>
    <row r="294" spans="1:12" ht="15">
      <c r="A294" s="58" t="s">
        <v>314</v>
      </c>
      <c r="B294" s="59" t="s">
        <v>106</v>
      </c>
      <c r="C294" s="59" t="s">
        <v>106</v>
      </c>
      <c r="D294" s="59">
        <v>0.2</v>
      </c>
      <c r="E294" s="59">
        <v>0.30000000000000004</v>
      </c>
      <c r="F294" s="59" t="s">
        <v>106</v>
      </c>
      <c r="G294" s="59">
        <v>0.5</v>
      </c>
      <c r="H294" s="35"/>
      <c r="I294" s="35"/>
      <c r="J294" s="35"/>
      <c r="K294" s="35"/>
      <c r="L294" s="35"/>
    </row>
    <row r="295" spans="1:12" ht="15">
      <c r="A295" s="44" t="s">
        <v>218</v>
      </c>
      <c r="B295" s="59" t="s">
        <v>106</v>
      </c>
      <c r="C295" s="59" t="s">
        <v>106</v>
      </c>
      <c r="D295" s="59">
        <v>0.2</v>
      </c>
      <c r="E295" s="59">
        <v>2.9</v>
      </c>
      <c r="F295" s="59">
        <v>1.8</v>
      </c>
      <c r="G295" s="59">
        <v>4.9</v>
      </c>
      <c r="H295" s="35"/>
      <c r="I295" s="35"/>
      <c r="J295" s="35"/>
      <c r="K295" s="35"/>
      <c r="L295" s="35"/>
    </row>
    <row r="296" spans="1:12" ht="15">
      <c r="A296" s="59" t="s">
        <v>89</v>
      </c>
      <c r="B296" s="59" t="s">
        <v>106</v>
      </c>
      <c r="C296" s="59" t="s">
        <v>106</v>
      </c>
      <c r="D296" s="59">
        <v>0.2</v>
      </c>
      <c r="E296" s="59">
        <v>2</v>
      </c>
      <c r="F296" s="59">
        <v>4.1</v>
      </c>
      <c r="G296" s="59">
        <v>1.2</v>
      </c>
      <c r="H296" s="35"/>
      <c r="I296" s="35"/>
      <c r="J296" s="35"/>
      <c r="K296" s="35"/>
      <c r="L296" s="35"/>
    </row>
    <row r="297" spans="1:12" ht="14.25" customHeight="1">
      <c r="A297" s="65" t="s">
        <v>64</v>
      </c>
      <c r="B297" s="65"/>
      <c r="C297" s="65"/>
      <c r="D297" s="65"/>
      <c r="E297" s="65"/>
      <c r="F297" s="65"/>
      <c r="G297" s="65"/>
      <c r="H297" s="35"/>
      <c r="I297" s="35"/>
      <c r="J297" s="35"/>
      <c r="K297" s="35"/>
      <c r="L297" s="35"/>
    </row>
    <row r="298" spans="1:12" ht="15">
      <c r="A298" s="109" t="s">
        <v>51</v>
      </c>
      <c r="B298" s="110">
        <v>0.4</v>
      </c>
      <c r="C298" s="110">
        <v>32.5</v>
      </c>
      <c r="D298" s="110">
        <v>95.1</v>
      </c>
      <c r="E298" s="110">
        <v>140.6</v>
      </c>
      <c r="F298" s="110">
        <v>44</v>
      </c>
      <c r="G298" s="110">
        <v>312.6</v>
      </c>
      <c r="H298" s="35"/>
      <c r="I298" s="35"/>
      <c r="J298" s="35"/>
      <c r="K298" s="35"/>
      <c r="L298" s="35"/>
    </row>
    <row r="299" spans="1:12" ht="14.25">
      <c r="A299" s="35"/>
      <c r="B299" s="49"/>
      <c r="C299" s="49"/>
      <c r="D299" s="49"/>
      <c r="E299" s="49"/>
      <c r="F299" s="49"/>
      <c r="G299" s="49"/>
      <c r="H299" s="35"/>
      <c r="I299" s="35"/>
      <c r="J299" s="35"/>
      <c r="K299" s="35"/>
      <c r="L299" s="35"/>
    </row>
    <row r="300" spans="1:12" ht="14.25">
      <c r="A300" s="32" t="s">
        <v>315</v>
      </c>
      <c r="B300" s="33" t="s">
        <v>316</v>
      </c>
      <c r="C300" s="33"/>
      <c r="D300" s="33"/>
      <c r="E300" s="33"/>
      <c r="F300" s="33"/>
      <c r="G300" s="33"/>
      <c r="H300" s="33"/>
      <c r="I300" s="33"/>
      <c r="J300" s="35"/>
      <c r="K300" s="35"/>
      <c r="L300" s="35"/>
    </row>
    <row r="301" spans="1:12" ht="14.25">
      <c r="A301" s="35" t="s">
        <v>317</v>
      </c>
      <c r="B301" s="35">
        <v>1941</v>
      </c>
      <c r="C301" s="35">
        <v>1942</v>
      </c>
      <c r="D301" s="35">
        <v>1943</v>
      </c>
      <c r="E301" s="35">
        <v>1944</v>
      </c>
      <c r="F301" s="35" t="s">
        <v>283</v>
      </c>
      <c r="G301" s="35" t="s">
        <v>51</v>
      </c>
      <c r="H301" s="35"/>
      <c r="I301" s="35"/>
      <c r="J301" s="35"/>
      <c r="K301" s="35"/>
      <c r="L301" s="35"/>
    </row>
    <row r="302" spans="1:12" ht="14.25">
      <c r="A302" s="35" t="s">
        <v>318</v>
      </c>
      <c r="B302" s="49" t="s">
        <v>106</v>
      </c>
      <c r="C302" s="49">
        <v>3.9</v>
      </c>
      <c r="D302" s="49">
        <v>14.4</v>
      </c>
      <c r="E302" s="49">
        <v>15.6</v>
      </c>
      <c r="F302" s="49">
        <v>6</v>
      </c>
      <c r="G302" s="49">
        <v>39.9</v>
      </c>
      <c r="H302" s="35"/>
      <c r="I302" s="35"/>
      <c r="J302" s="35"/>
      <c r="K302" s="35"/>
      <c r="L302" s="35"/>
    </row>
    <row r="303" spans="1:12" ht="14.25">
      <c r="A303" s="35" t="s">
        <v>319</v>
      </c>
      <c r="B303" s="49">
        <v>0.30000000000000004</v>
      </c>
      <c r="C303" s="49">
        <v>12.8</v>
      </c>
      <c r="D303" s="49">
        <v>13.9</v>
      </c>
      <c r="E303" s="49">
        <v>14.8</v>
      </c>
      <c r="F303" s="49">
        <v>1.9</v>
      </c>
      <c r="G303" s="49">
        <v>43.7</v>
      </c>
      <c r="H303" s="35"/>
      <c r="I303" s="35"/>
      <c r="J303" s="35"/>
      <c r="K303" s="35"/>
      <c r="L303" s="35"/>
    </row>
    <row r="304" spans="1:12" ht="14.25">
      <c r="A304" s="35" t="s">
        <v>320</v>
      </c>
      <c r="B304" s="49" t="s">
        <v>106</v>
      </c>
      <c r="C304" s="49">
        <v>3.7</v>
      </c>
      <c r="D304" s="49">
        <v>9.9</v>
      </c>
      <c r="E304" s="49">
        <v>13.4</v>
      </c>
      <c r="F304" s="49">
        <v>5.1</v>
      </c>
      <c r="G304" s="49">
        <v>32.1</v>
      </c>
      <c r="H304" s="35"/>
      <c r="I304" s="35"/>
      <c r="J304" s="35"/>
      <c r="K304" s="35"/>
      <c r="L304" s="35"/>
    </row>
    <row r="305" spans="1:12" ht="14.25">
      <c r="A305" s="35" t="s">
        <v>321</v>
      </c>
      <c r="B305" s="49" t="s">
        <v>106</v>
      </c>
      <c r="C305" s="49" t="s">
        <v>106</v>
      </c>
      <c r="D305" s="49" t="s">
        <v>106</v>
      </c>
      <c r="E305" s="49">
        <v>0.1</v>
      </c>
      <c r="F305" s="49">
        <v>3.3</v>
      </c>
      <c r="G305" s="49">
        <v>3.4</v>
      </c>
      <c r="H305" s="35"/>
      <c r="I305" s="35"/>
      <c r="J305" s="35"/>
      <c r="K305" s="35"/>
      <c r="L305" s="35"/>
    </row>
    <row r="306" spans="1:12" ht="14.25">
      <c r="A306" s="35" t="s">
        <v>322</v>
      </c>
      <c r="B306" s="49" t="s">
        <v>106</v>
      </c>
      <c r="C306" s="49" t="s">
        <v>106</v>
      </c>
      <c r="D306" s="49" t="s">
        <v>106</v>
      </c>
      <c r="E306" s="49" t="s">
        <v>106</v>
      </c>
      <c r="F306" s="49">
        <v>0.5</v>
      </c>
      <c r="G306" s="49">
        <v>0.5</v>
      </c>
      <c r="H306" s="35"/>
      <c r="I306" s="35"/>
      <c r="J306" s="35"/>
      <c r="K306" s="35"/>
      <c r="L306" s="35"/>
    </row>
    <row r="307" spans="1:12" ht="14.25">
      <c r="A307" s="35" t="s">
        <v>218</v>
      </c>
      <c r="B307" s="49">
        <v>0.30000000000000004</v>
      </c>
      <c r="C307" s="49">
        <v>20.4</v>
      </c>
      <c r="D307" s="49">
        <v>38.2</v>
      </c>
      <c r="E307" s="49">
        <v>43.9</v>
      </c>
      <c r="F307" s="49">
        <v>16.8</v>
      </c>
      <c r="G307" s="49">
        <v>119.6</v>
      </c>
      <c r="H307" s="35"/>
      <c r="I307" s="35"/>
      <c r="J307" s="35"/>
      <c r="K307" s="35"/>
      <c r="L307" s="35"/>
    </row>
    <row r="308" spans="1:12" ht="14.25">
      <c r="A308" s="35"/>
      <c r="B308" s="49"/>
      <c r="C308" s="49"/>
      <c r="D308" s="49"/>
      <c r="E308" s="49"/>
      <c r="F308" s="49"/>
      <c r="G308" s="49"/>
      <c r="H308" s="35"/>
      <c r="I308" s="35"/>
      <c r="J308" s="35"/>
      <c r="K308" s="35"/>
      <c r="L308" s="35"/>
    </row>
    <row r="309" spans="1:12" ht="15.75">
      <c r="A309" s="111" t="s">
        <v>323</v>
      </c>
      <c r="B309" s="49"/>
      <c r="C309" s="49"/>
      <c r="D309" s="49"/>
      <c r="E309" s="49"/>
      <c r="F309" s="49"/>
      <c r="G309" s="49"/>
      <c r="H309" s="35"/>
      <c r="I309" s="35"/>
      <c r="J309" s="35"/>
      <c r="K309" s="35"/>
      <c r="L309" s="35"/>
    </row>
    <row r="310" spans="1:12" ht="15">
      <c r="A310" s="112" t="s">
        <v>324</v>
      </c>
      <c r="B310" s="49"/>
      <c r="C310" s="49"/>
      <c r="D310" s="49"/>
      <c r="E310" s="49"/>
      <c r="F310" s="49"/>
      <c r="G310" s="49"/>
      <c r="H310" s="35"/>
      <c r="I310" s="35"/>
      <c r="J310" s="35"/>
      <c r="K310" s="35"/>
      <c r="L310" s="35"/>
    </row>
    <row r="311" spans="1:10" ht="15">
      <c r="A311" s="112" t="s">
        <v>325</v>
      </c>
      <c r="B311" s="49"/>
      <c r="C311" s="49"/>
      <c r="D311" s="49"/>
      <c r="E311" s="49"/>
      <c r="F311" s="49"/>
      <c r="G311" s="49"/>
      <c r="H311" s="35"/>
      <c r="I311" s="35"/>
      <c r="J311" s="35"/>
    </row>
    <row r="314" spans="1:13" ht="16.5">
      <c r="A314" s="113" t="s">
        <v>326</v>
      </c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</row>
    <row r="315" spans="1:13" ht="15">
      <c r="A315" s="114" t="s">
        <v>327</v>
      </c>
      <c r="B315" s="22"/>
      <c r="C315" s="22"/>
      <c r="D315" s="22"/>
      <c r="E315" s="22"/>
      <c r="F315" s="22"/>
      <c r="G315" s="22"/>
      <c r="H315" s="115"/>
      <c r="I315" s="115"/>
      <c r="J315" s="115"/>
      <c r="K315" s="115"/>
      <c r="L315" s="115"/>
      <c r="M315" s="115"/>
    </row>
    <row r="316" spans="1:13" ht="14.25">
      <c r="A316" s="116" t="s">
        <v>328</v>
      </c>
      <c r="B316" s="117" t="s">
        <v>329</v>
      </c>
      <c r="C316" s="118"/>
      <c r="D316" s="118"/>
      <c r="E316" s="118"/>
      <c r="F316" s="118"/>
      <c r="G316" s="118"/>
      <c r="H316" s="119"/>
      <c r="I316" s="119"/>
      <c r="J316" s="119"/>
      <c r="K316" s="119"/>
      <c r="L316" s="119"/>
      <c r="M316" s="119"/>
    </row>
    <row r="317" spans="1:13" ht="14.25">
      <c r="A317" s="120"/>
      <c r="B317" s="121">
        <v>1913</v>
      </c>
      <c r="C317" s="121">
        <v>1928</v>
      </c>
      <c r="D317" s="121">
        <v>1932</v>
      </c>
      <c r="E317" s="121">
        <v>1933</v>
      </c>
      <c r="F317" s="121">
        <v>1934</v>
      </c>
      <c r="G317" s="121">
        <v>1935</v>
      </c>
      <c r="H317" s="122">
        <v>1936</v>
      </c>
      <c r="I317" s="122">
        <v>1937</v>
      </c>
      <c r="J317" s="122">
        <v>1938</v>
      </c>
      <c r="K317" s="122">
        <v>1939</v>
      </c>
      <c r="L317" s="122">
        <v>1940</v>
      </c>
      <c r="M317" s="122">
        <v>1941</v>
      </c>
    </row>
    <row r="318" spans="1:13" ht="14.25">
      <c r="A318" s="26" t="s">
        <v>330</v>
      </c>
      <c r="B318" s="123">
        <v>8.9</v>
      </c>
      <c r="C318" s="123">
        <v>18.7</v>
      </c>
      <c r="D318" s="123">
        <v>53.1</v>
      </c>
      <c r="E318" s="123">
        <v>75.4</v>
      </c>
      <c r="F318" s="123">
        <v>117.8</v>
      </c>
      <c r="G318" s="123">
        <v>182</v>
      </c>
      <c r="H318" s="124">
        <v>265</v>
      </c>
      <c r="I318" s="124">
        <v>386000</v>
      </c>
      <c r="J318" s="124">
        <v>570</v>
      </c>
      <c r="K318" s="124">
        <v>760</v>
      </c>
      <c r="L318" s="124">
        <v>918</v>
      </c>
      <c r="M318" s="125" t="s">
        <v>31</v>
      </c>
    </row>
    <row r="319" spans="1:13" ht="14.25">
      <c r="A319" t="s">
        <v>331</v>
      </c>
      <c r="B319" s="126"/>
      <c r="C319" s="126"/>
      <c r="D319" s="126"/>
      <c r="E319" s="126">
        <v>49.7</v>
      </c>
      <c r="F319" s="126">
        <v>72.5</v>
      </c>
      <c r="G319" s="126">
        <v>96.7</v>
      </c>
      <c r="H319" s="127">
        <v>136.8</v>
      </c>
      <c r="I319" s="127">
        <v>200000</v>
      </c>
      <c r="J319" s="127">
        <v>211.3</v>
      </c>
      <c r="K319" s="127">
        <v>201.8</v>
      </c>
      <c r="L319" s="127">
        <v>145.4</v>
      </c>
      <c r="M319" s="127"/>
    </row>
    <row r="320" spans="1:13" ht="14.25">
      <c r="A320" t="s">
        <v>332</v>
      </c>
      <c r="B320" s="126"/>
      <c r="C320" s="126"/>
      <c r="D320" s="126"/>
      <c r="E320" s="126">
        <v>0.4</v>
      </c>
      <c r="F320" s="126">
        <v>0.4</v>
      </c>
      <c r="G320" s="126">
        <v>0.3</v>
      </c>
      <c r="H320" s="127">
        <v>0.2</v>
      </c>
      <c r="I320" s="127">
        <v>100</v>
      </c>
      <c r="J320" s="127">
        <v>0.1</v>
      </c>
      <c r="K320" s="127"/>
      <c r="L320" s="127"/>
      <c r="M320" s="127"/>
    </row>
    <row r="321" spans="1:13" ht="14.25">
      <c r="A321" t="s">
        <v>333</v>
      </c>
      <c r="B321" s="126"/>
      <c r="C321" s="126"/>
      <c r="D321" s="126"/>
      <c r="E321" s="126">
        <v>0.1</v>
      </c>
      <c r="F321" s="126">
        <v>0.3</v>
      </c>
      <c r="G321" s="126">
        <v>0.9</v>
      </c>
      <c r="H321" s="127">
        <v>1.9</v>
      </c>
      <c r="I321" s="127">
        <v>3100</v>
      </c>
      <c r="J321" s="127">
        <v>1.5</v>
      </c>
      <c r="K321" s="127"/>
      <c r="L321" s="127"/>
      <c r="M321" s="127"/>
    </row>
    <row r="322" spans="1:13" ht="14.25">
      <c r="A322" t="s">
        <v>334</v>
      </c>
      <c r="B322" s="126"/>
      <c r="C322" s="126"/>
      <c r="D322" s="126"/>
      <c r="E322" s="126">
        <v>7.6</v>
      </c>
      <c r="F322" s="126">
        <v>8.4</v>
      </c>
      <c r="G322" s="126">
        <v>13.1</v>
      </c>
      <c r="H322" s="127">
        <v>14.1</v>
      </c>
      <c r="I322" s="127">
        <v>13900</v>
      </c>
      <c r="J322" s="127">
        <v>19.9</v>
      </c>
      <c r="K322" s="127">
        <v>43.8</v>
      </c>
      <c r="L322" s="127">
        <v>53.2</v>
      </c>
      <c r="M322" s="127"/>
    </row>
    <row r="323" spans="1:13" ht="14.25">
      <c r="A323" t="s">
        <v>335</v>
      </c>
      <c r="B323" s="126"/>
      <c r="C323" s="126">
        <v>53.1</v>
      </c>
      <c r="D323" s="126">
        <v>75.4</v>
      </c>
      <c r="E323" s="126">
        <v>117.8</v>
      </c>
      <c r="F323" s="126">
        <v>182</v>
      </c>
      <c r="G323" s="126">
        <v>265</v>
      </c>
      <c r="H323" s="127">
        <v>386</v>
      </c>
      <c r="I323" s="127">
        <v>570000</v>
      </c>
      <c r="J323" s="127">
        <v>760</v>
      </c>
      <c r="K323" s="127">
        <v>918</v>
      </c>
      <c r="L323" s="127">
        <v>1010</v>
      </c>
      <c r="M323" s="127"/>
    </row>
    <row r="324" spans="2:13" ht="14.25">
      <c r="B324" s="12"/>
      <c r="C324" s="12"/>
      <c r="D324" s="12"/>
      <c r="E324" s="12"/>
      <c r="F324" s="12"/>
      <c r="G324" s="12"/>
      <c r="H324" s="128"/>
      <c r="I324" s="128"/>
      <c r="J324" s="128"/>
      <c r="K324" s="128"/>
      <c r="L324" s="128"/>
      <c r="M324" s="128"/>
    </row>
    <row r="325" spans="1:13" ht="12.75">
      <c r="A325" s="116" t="s">
        <v>62</v>
      </c>
      <c r="B325" s="117" t="s">
        <v>336</v>
      </c>
      <c r="C325" s="118"/>
      <c r="D325" s="118"/>
      <c r="E325" s="118"/>
      <c r="F325" s="118"/>
      <c r="G325" s="118"/>
      <c r="H325" s="119"/>
      <c r="I325" s="119"/>
      <c r="J325" s="119"/>
      <c r="K325" s="119"/>
      <c r="L325" s="119"/>
      <c r="M325" s="119"/>
    </row>
    <row r="326" spans="1:13" ht="12.75">
      <c r="A326" s="120"/>
      <c r="B326" s="129">
        <v>14977</v>
      </c>
      <c r="C326" s="129" t="s">
        <v>337</v>
      </c>
      <c r="D326" s="129">
        <v>15432</v>
      </c>
      <c r="E326" s="129">
        <v>15462</v>
      </c>
      <c r="F326" s="129">
        <v>15676</v>
      </c>
      <c r="G326" s="129">
        <v>15707</v>
      </c>
      <c r="H326" s="130">
        <v>15888</v>
      </c>
      <c r="I326" s="130">
        <v>16041</v>
      </c>
      <c r="J326" s="130">
        <v>16072</v>
      </c>
      <c r="K326" s="130">
        <v>16254</v>
      </c>
      <c r="L326" s="130">
        <v>16438</v>
      </c>
      <c r="M326" s="130">
        <v>16772</v>
      </c>
    </row>
    <row r="327" spans="1:13" ht="12.75">
      <c r="A327" s="26" t="s">
        <v>338</v>
      </c>
      <c r="B327" s="123">
        <v>806.9</v>
      </c>
      <c r="C327" s="123">
        <v>351</v>
      </c>
      <c r="D327" s="123">
        <v>276.9</v>
      </c>
      <c r="E327" s="123">
        <v>265.9</v>
      </c>
      <c r="F327" s="123">
        <v>224.7</v>
      </c>
      <c r="G327" s="123">
        <v>221.6</v>
      </c>
      <c r="H327" s="124">
        <v>208.8</v>
      </c>
      <c r="I327" s="124">
        <v>210</v>
      </c>
      <c r="J327" s="124">
        <v>218.1</v>
      </c>
      <c r="K327" s="124">
        <v>229.1</v>
      </c>
      <c r="L327" s="124">
        <v>272.1</v>
      </c>
      <c r="M327" s="124">
        <v>389.8</v>
      </c>
    </row>
    <row r="328" spans="1:13" ht="12.75">
      <c r="A328" t="s">
        <v>339</v>
      </c>
      <c r="B328" s="126">
        <v>651.5</v>
      </c>
      <c r="C328" s="126">
        <v>265.9</v>
      </c>
      <c r="D328" s="126">
        <v>206.9</v>
      </c>
      <c r="E328" s="126">
        <v>203</v>
      </c>
      <c r="F328" s="126">
        <v>166.2</v>
      </c>
      <c r="G328" s="126">
        <v>169.7</v>
      </c>
      <c r="H328" s="127">
        <v>150.9</v>
      </c>
      <c r="I328" s="127">
        <v>153.6</v>
      </c>
      <c r="J328" s="127">
        <v>163.4</v>
      </c>
      <c r="K328" s="127">
        <v>170.8</v>
      </c>
      <c r="L328" s="127">
        <v>210</v>
      </c>
      <c r="M328" s="127">
        <v>313.6</v>
      </c>
    </row>
    <row r="329" spans="1:13" ht="14.25">
      <c r="A329" s="6" t="s">
        <v>340</v>
      </c>
      <c r="B329" s="126">
        <v>621.4</v>
      </c>
      <c r="C329" s="126"/>
      <c r="D329" s="126"/>
      <c r="E329" s="126"/>
      <c r="F329" s="126"/>
      <c r="G329" s="126"/>
      <c r="H329" s="127"/>
      <c r="I329" s="127"/>
      <c r="J329" s="127"/>
      <c r="K329" s="127"/>
      <c r="L329" s="127"/>
      <c r="M329" s="127"/>
    </row>
    <row r="330" spans="1:13" ht="12.75">
      <c r="A330" s="6" t="s">
        <v>341</v>
      </c>
      <c r="B330" s="126">
        <v>30.1</v>
      </c>
      <c r="C330" s="126"/>
      <c r="D330" s="126"/>
      <c r="E330" s="126"/>
      <c r="F330" s="126"/>
      <c r="G330" s="126"/>
      <c r="H330" s="127"/>
      <c r="I330" s="127"/>
      <c r="J330" s="127"/>
      <c r="K330" s="127"/>
      <c r="L330" s="127"/>
      <c r="M330" s="127"/>
    </row>
    <row r="331" spans="1:13" ht="12.75">
      <c r="A331" s="131" t="s">
        <v>342</v>
      </c>
      <c r="B331" s="126">
        <v>28.9</v>
      </c>
      <c r="C331" s="126">
        <v>19.2</v>
      </c>
      <c r="D331" s="126">
        <v>17.6</v>
      </c>
      <c r="E331" s="126">
        <v>13</v>
      </c>
      <c r="F331" s="126">
        <v>15.5</v>
      </c>
      <c r="G331" s="126">
        <v>12.5</v>
      </c>
      <c r="H331" s="127">
        <v>15.6</v>
      </c>
      <c r="I331" s="127">
        <v>14.5</v>
      </c>
      <c r="J331" s="127">
        <v>13.3</v>
      </c>
      <c r="K331" s="127">
        <v>14.2</v>
      </c>
      <c r="L331" s="127">
        <v>12.7</v>
      </c>
      <c r="M331" s="127"/>
    </row>
    <row r="332" spans="1:13" ht="12.75">
      <c r="A332" t="s">
        <v>343</v>
      </c>
      <c r="B332" s="126">
        <v>8.2</v>
      </c>
      <c r="C332" s="126">
        <v>4.7</v>
      </c>
      <c r="D332" s="126">
        <v>4.1</v>
      </c>
      <c r="E332" s="126">
        <v>4.1</v>
      </c>
      <c r="F332" s="126">
        <v>3.8</v>
      </c>
      <c r="G332" s="126">
        <v>3.8</v>
      </c>
      <c r="H332" s="127">
        <v>4.1</v>
      </c>
      <c r="I332" s="127">
        <v>4.3</v>
      </c>
      <c r="J332" s="127">
        <v>4.5</v>
      </c>
      <c r="K332" s="127">
        <v>4.5</v>
      </c>
      <c r="L332" s="127">
        <v>5.2</v>
      </c>
      <c r="M332" s="127"/>
    </row>
    <row r="333" spans="1:13" ht="14.25">
      <c r="A333" t="s">
        <v>344</v>
      </c>
      <c r="B333" s="126">
        <v>103.1</v>
      </c>
      <c r="C333" s="126">
        <v>52.7</v>
      </c>
      <c r="D333" s="126">
        <v>41.7</v>
      </c>
      <c r="E333" s="126">
        <v>39.2</v>
      </c>
      <c r="F333" s="126">
        <v>33.8</v>
      </c>
      <c r="G333" s="126">
        <v>30.3</v>
      </c>
      <c r="H333" s="127">
        <v>33.1</v>
      </c>
      <c r="I333" s="127">
        <v>32.7</v>
      </c>
      <c r="J333" s="127">
        <v>32</v>
      </c>
      <c r="K333" s="127">
        <v>35.1</v>
      </c>
      <c r="L333" s="127">
        <v>39.7</v>
      </c>
      <c r="M333" s="127">
        <v>54.2</v>
      </c>
    </row>
    <row r="334" spans="1:13" ht="14.25">
      <c r="A334" t="s">
        <v>345</v>
      </c>
      <c r="B334" s="126">
        <v>15.2</v>
      </c>
      <c r="C334" s="126">
        <v>8.4</v>
      </c>
      <c r="D334" s="126">
        <v>6.6</v>
      </c>
      <c r="E334" s="126">
        <v>6.6</v>
      </c>
      <c r="F334" s="126">
        <v>5.4</v>
      </c>
      <c r="G334" s="126">
        <v>5.3</v>
      </c>
      <c r="H334" s="127">
        <v>5.1</v>
      </c>
      <c r="I334" s="127">
        <v>4.8</v>
      </c>
      <c r="J334" s="127">
        <v>4.9</v>
      </c>
      <c r="K334" s="127">
        <v>4.5</v>
      </c>
      <c r="L334" s="127">
        <v>4.4</v>
      </c>
      <c r="M334" s="127">
        <v>4.5</v>
      </c>
    </row>
    <row r="335" spans="2:13" ht="14.25">
      <c r="B335" s="132">
        <f>SUM(B328,B331,B332,B333,B334)</f>
        <v>806.9000000000001</v>
      </c>
      <c r="C335" s="132">
        <f>SUM(C328,C331,C332,C333,C334)</f>
        <v>350.9</v>
      </c>
      <c r="D335" s="132">
        <f>SUM(D328,D331,D332,D333,D334)</f>
        <v>276.90000000000003</v>
      </c>
      <c r="E335" s="132">
        <f>SUM(E328,E331,E332,E333,E334)</f>
        <v>265.90000000000003</v>
      </c>
      <c r="F335" s="132">
        <f>SUM(F328,F331,F332,F333,F334)</f>
        <v>224.7</v>
      </c>
      <c r="G335" s="132">
        <f>SUM(G328,G331,G332,G333,G334)</f>
        <v>221.6</v>
      </c>
      <c r="H335" s="133">
        <f>SUM(H328,H331,H332,H333,H334)</f>
        <v>208.8</v>
      </c>
      <c r="I335" s="133">
        <f>SUM(I328,I331,I332,I333,I334)</f>
        <v>209.9</v>
      </c>
      <c r="J335" s="133">
        <f>SUM(J328,J331,J332,J333,J334)</f>
        <v>218.1</v>
      </c>
      <c r="K335" s="133">
        <f>SUM(K328,K331,K332,K333,K334)</f>
        <v>229.10000000000002</v>
      </c>
      <c r="L335" s="133">
        <f>SUM(L328,L331,L332,L333,L334)</f>
        <v>272</v>
      </c>
      <c r="M335" s="128"/>
    </row>
    <row r="336" spans="1:13" ht="14.25">
      <c r="A336" t="s">
        <v>346</v>
      </c>
      <c r="B336" s="126">
        <v>5.2</v>
      </c>
      <c r="C336" s="126">
        <v>2.1</v>
      </c>
      <c r="D336" s="126">
        <v>1.7000000000000002</v>
      </c>
      <c r="E336" s="126">
        <v>1.9</v>
      </c>
      <c r="F336" s="126">
        <v>1.9</v>
      </c>
      <c r="G336" s="126">
        <v>1.5</v>
      </c>
      <c r="H336" s="126">
        <v>1.4</v>
      </c>
      <c r="I336" s="126">
        <v>1.3</v>
      </c>
      <c r="J336" s="126">
        <v>2.2</v>
      </c>
      <c r="K336" s="126">
        <v>1.2</v>
      </c>
      <c r="L336" s="126">
        <v>2.1</v>
      </c>
      <c r="M336" s="126"/>
    </row>
    <row r="337" spans="1:13" ht="14.25">
      <c r="A337" t="s">
        <v>347</v>
      </c>
      <c r="B337" s="126">
        <v>61.7</v>
      </c>
      <c r="C337" s="126"/>
      <c r="D337" s="126"/>
      <c r="E337" s="126"/>
      <c r="F337" s="126"/>
      <c r="G337" s="126">
        <v>27.1</v>
      </c>
      <c r="H337" s="126"/>
      <c r="I337" s="126"/>
      <c r="J337" s="126">
        <v>26.6</v>
      </c>
      <c r="K337" s="126">
        <v>16.2</v>
      </c>
      <c r="L337" s="126">
        <v>26.5</v>
      </c>
      <c r="M337" s="126"/>
    </row>
    <row r="338" spans="1:13" ht="14.25">
      <c r="A338" t="s">
        <v>55</v>
      </c>
      <c r="B338" s="126">
        <v>38.6</v>
      </c>
      <c r="C338" s="126">
        <v>16.4</v>
      </c>
      <c r="D338" s="126">
        <v>12.5</v>
      </c>
      <c r="E338" s="126"/>
      <c r="F338" s="126">
        <v>11.5</v>
      </c>
      <c r="G338" s="126"/>
      <c r="H338" s="126">
        <v>12</v>
      </c>
      <c r="I338" s="126">
        <v>12.5</v>
      </c>
      <c r="J338" s="126"/>
      <c r="K338" s="126">
        <v>13.3</v>
      </c>
      <c r="L338" s="126"/>
      <c r="M338" s="126"/>
    </row>
    <row r="339" spans="1:13" ht="14.25">
      <c r="A339" s="6" t="s">
        <v>348</v>
      </c>
      <c r="B339" s="126">
        <v>4.6</v>
      </c>
      <c r="C339" s="126">
        <v>2.2</v>
      </c>
      <c r="D339" s="126">
        <v>1.6</v>
      </c>
      <c r="E339" s="126"/>
      <c r="F339" s="126">
        <v>1.4</v>
      </c>
      <c r="G339" s="126"/>
      <c r="H339" s="126">
        <v>1.7000000000000002</v>
      </c>
      <c r="I339" s="126">
        <v>1.8</v>
      </c>
      <c r="J339" s="126"/>
      <c r="K339" s="126"/>
      <c r="L339" s="126"/>
      <c r="M339" s="126"/>
    </row>
    <row r="340" spans="1:13" ht="14.25">
      <c r="A340" t="s">
        <v>349</v>
      </c>
      <c r="B340" s="126">
        <v>556.4</v>
      </c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>
        <v>418.4</v>
      </c>
    </row>
    <row r="341" spans="2:13" ht="14.25"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</row>
    <row r="342" spans="1:13" ht="14.25">
      <c r="A342" s="116" t="s">
        <v>73</v>
      </c>
      <c r="B342" s="117" t="s">
        <v>350</v>
      </c>
      <c r="C342" s="118"/>
      <c r="D342" s="118"/>
      <c r="E342" s="118"/>
      <c r="F342" s="118"/>
      <c r="G342" s="118"/>
      <c r="H342" s="119"/>
      <c r="I342" s="119"/>
      <c r="J342" s="119"/>
      <c r="K342" s="119"/>
      <c r="L342" s="119"/>
      <c r="M342" s="119"/>
    </row>
    <row r="343" spans="1:13" ht="14.25">
      <c r="A343" s="120" t="s">
        <v>351</v>
      </c>
      <c r="B343" s="129">
        <v>14977</v>
      </c>
      <c r="C343" s="129" t="s">
        <v>337</v>
      </c>
      <c r="D343" s="129">
        <v>15432</v>
      </c>
      <c r="E343" s="129">
        <v>15462</v>
      </c>
      <c r="F343" s="129">
        <v>15676</v>
      </c>
      <c r="G343" s="129">
        <v>15707</v>
      </c>
      <c r="H343" s="130">
        <v>15888</v>
      </c>
      <c r="I343" s="130">
        <v>16041</v>
      </c>
      <c r="J343" s="130">
        <v>16224</v>
      </c>
      <c r="K343" s="130"/>
      <c r="L343" s="130"/>
      <c r="M343" s="130"/>
    </row>
    <row r="344" spans="1:13" ht="14.25">
      <c r="A344" s="26" t="s">
        <v>352</v>
      </c>
      <c r="B344" s="134">
        <v>806900</v>
      </c>
      <c r="C344" s="134">
        <v>351000</v>
      </c>
      <c r="D344" s="134">
        <v>276900</v>
      </c>
      <c r="E344" s="134">
        <v>265900</v>
      </c>
      <c r="F344" s="134">
        <v>224700</v>
      </c>
      <c r="G344" s="134">
        <v>221600</v>
      </c>
      <c r="H344" s="135">
        <v>208800</v>
      </c>
      <c r="I344" s="135">
        <v>210000</v>
      </c>
      <c r="J344" s="135">
        <v>229100</v>
      </c>
      <c r="K344" s="135"/>
      <c r="L344" s="135"/>
      <c r="M344" s="135"/>
    </row>
    <row r="345" spans="1:13" ht="14.25">
      <c r="A345" s="6" t="s">
        <v>353</v>
      </c>
      <c r="B345" s="136">
        <v>1</v>
      </c>
      <c r="C345" s="136">
        <f>C344/B344</f>
        <v>0.4349981410335853</v>
      </c>
      <c r="D345" s="136">
        <f>D344/B344</f>
        <v>0.3431652001487173</v>
      </c>
      <c r="E345" s="136">
        <f>E344/B344</f>
        <v>0.3295327797744454</v>
      </c>
      <c r="F345" s="136">
        <f>F344/B344</f>
        <v>0.27847316891808155</v>
      </c>
      <c r="G345" s="136">
        <f>G344/B344</f>
        <v>0.2746313049944231</v>
      </c>
      <c r="H345" s="137">
        <f>H344/B344</f>
        <v>0.2587681249225431</v>
      </c>
      <c r="I345" s="137">
        <f>I344/B344</f>
        <v>0.2602552980542818</v>
      </c>
      <c r="J345" s="137">
        <f>J344/B344</f>
        <v>0.2839261370677903</v>
      </c>
      <c r="K345" s="128"/>
      <c r="L345" s="128"/>
      <c r="M345" s="128"/>
    </row>
    <row r="346" spans="1:13" ht="14.25">
      <c r="A346" s="138" t="s">
        <v>354</v>
      </c>
      <c r="B346" s="134">
        <v>180400</v>
      </c>
      <c r="C346" s="134">
        <v>84700</v>
      </c>
      <c r="D346" s="134">
        <v>82300</v>
      </c>
      <c r="E346" s="134">
        <v>76900</v>
      </c>
      <c r="F346" s="134">
        <v>72800</v>
      </c>
      <c r="G346" s="134">
        <v>67100</v>
      </c>
      <c r="H346" s="135">
        <v>73000</v>
      </c>
      <c r="I346" s="135">
        <v>76700</v>
      </c>
      <c r="J346" s="135">
        <v>86700</v>
      </c>
      <c r="K346" s="135"/>
      <c r="L346" s="135"/>
      <c r="M346" s="135"/>
    </row>
    <row r="347" spans="1:13" ht="14.25">
      <c r="A347" s="6" t="s">
        <v>353</v>
      </c>
      <c r="B347" s="136">
        <v>1</v>
      </c>
      <c r="C347" s="136">
        <f>C346/B346</f>
        <v>0.4695121951219512</v>
      </c>
      <c r="D347" s="136">
        <f>D346/B346</f>
        <v>0.45620842572062087</v>
      </c>
      <c r="E347" s="136">
        <f>E346/B346</f>
        <v>0.4262749445676275</v>
      </c>
      <c r="F347" s="136">
        <f>F346/B346</f>
        <v>0.4035476718403548</v>
      </c>
      <c r="G347" s="136">
        <f>G346/B346</f>
        <v>0.3719512195121951</v>
      </c>
      <c r="H347" s="137">
        <f>H346/B346</f>
        <v>0.40465631929046564</v>
      </c>
      <c r="I347" s="137">
        <f>I346/B346</f>
        <v>0.42516629711751663</v>
      </c>
      <c r="J347" s="137">
        <f>J346/B346</f>
        <v>0.48059866962305986</v>
      </c>
      <c r="K347" s="128"/>
      <c r="L347" s="128"/>
      <c r="M347" s="128"/>
    </row>
    <row r="348" spans="1:13" ht="14.25">
      <c r="A348" s="14" t="s">
        <v>355</v>
      </c>
      <c r="B348" s="134">
        <v>90500</v>
      </c>
      <c r="C348" s="134">
        <v>40200</v>
      </c>
      <c r="D348" s="134">
        <v>41200</v>
      </c>
      <c r="E348" s="134">
        <v>39100</v>
      </c>
      <c r="F348" s="134">
        <v>37900</v>
      </c>
      <c r="G348" s="134">
        <v>36100</v>
      </c>
      <c r="H348" s="135">
        <v>39000</v>
      </c>
      <c r="I348" s="135">
        <v>41700</v>
      </c>
      <c r="J348" s="135">
        <v>48000</v>
      </c>
      <c r="K348" s="134"/>
      <c r="L348" s="134"/>
      <c r="M348" s="134"/>
    </row>
    <row r="349" spans="1:13" ht="14.25">
      <c r="A349" s="6" t="s">
        <v>353</v>
      </c>
      <c r="B349" s="136">
        <v>1</v>
      </c>
      <c r="C349" s="136">
        <f>C348/B348</f>
        <v>0.44419889502762433</v>
      </c>
      <c r="D349" s="136">
        <f>D348/B348</f>
        <v>0.4552486187845304</v>
      </c>
      <c r="E349" s="136">
        <f>E348/B348</f>
        <v>0.4320441988950276</v>
      </c>
      <c r="F349" s="136">
        <f>F348/B348</f>
        <v>0.41878453038674035</v>
      </c>
      <c r="G349" s="136">
        <f>G348/B348</f>
        <v>0.3988950276243094</v>
      </c>
      <c r="H349" s="137">
        <f>H348/B348</f>
        <v>0.430939226519337</v>
      </c>
      <c r="I349" s="137">
        <f>I348/B348</f>
        <v>0.4607734806629834</v>
      </c>
      <c r="J349" s="137">
        <f>J348/B348</f>
        <v>0.5303867403314917</v>
      </c>
      <c r="K349" s="128"/>
      <c r="L349" s="128"/>
      <c r="M349" s="128"/>
    </row>
    <row r="350" spans="1:13" ht="14.25">
      <c r="A350" s="14" t="s">
        <v>356</v>
      </c>
      <c r="B350" s="134">
        <v>59200</v>
      </c>
      <c r="C350" s="134">
        <v>59200</v>
      </c>
      <c r="D350" s="134">
        <v>22700</v>
      </c>
      <c r="E350" s="134">
        <v>18300</v>
      </c>
      <c r="F350" s="134">
        <v>16400</v>
      </c>
      <c r="G350" s="134">
        <v>13500</v>
      </c>
      <c r="H350" s="135">
        <v>11900</v>
      </c>
      <c r="I350" s="135">
        <v>12600</v>
      </c>
      <c r="J350" s="135">
        <v>13000</v>
      </c>
      <c r="K350" s="135"/>
      <c r="L350" s="135"/>
      <c r="M350" s="135"/>
    </row>
    <row r="351" spans="1:13" ht="14.25">
      <c r="A351" s="6" t="s">
        <v>353</v>
      </c>
      <c r="B351" s="136">
        <v>1</v>
      </c>
      <c r="C351" s="136">
        <f>C350/B350</f>
        <v>1</v>
      </c>
      <c r="D351" s="136">
        <f>D350/B350</f>
        <v>0.38344594594594594</v>
      </c>
      <c r="E351" s="136">
        <f>E350/B350</f>
        <v>0.3091216216216216</v>
      </c>
      <c r="F351" s="136">
        <f>F350/B350</f>
        <v>0.27702702702702703</v>
      </c>
      <c r="G351" s="136">
        <f>G350/B350</f>
        <v>0.22804054054054054</v>
      </c>
      <c r="H351" s="137">
        <f>H350/B350</f>
        <v>0.20101351351351351</v>
      </c>
      <c r="I351" s="137">
        <f>I350/B350</f>
        <v>0.21283783783783783</v>
      </c>
      <c r="J351" s="137">
        <f>J350/B350</f>
        <v>0.2195945945945946</v>
      </c>
      <c r="K351" s="128"/>
      <c r="L351" s="128"/>
      <c r="M351" s="128"/>
    </row>
    <row r="352" spans="1:13" ht="14.25">
      <c r="A352" s="14" t="s">
        <v>357</v>
      </c>
      <c r="B352" s="134">
        <v>21200</v>
      </c>
      <c r="C352" s="134">
        <v>21200</v>
      </c>
      <c r="D352" s="134">
        <v>14200</v>
      </c>
      <c r="E352" s="134">
        <v>16900</v>
      </c>
      <c r="F352" s="134">
        <v>16900</v>
      </c>
      <c r="G352" s="134">
        <v>17500</v>
      </c>
      <c r="H352" s="135">
        <v>16300</v>
      </c>
      <c r="I352" s="135">
        <v>18100</v>
      </c>
      <c r="J352" s="135">
        <v>18800</v>
      </c>
      <c r="K352" s="135"/>
      <c r="L352" s="135"/>
      <c r="M352" s="135"/>
    </row>
    <row r="353" spans="1:13" ht="14.25">
      <c r="A353" s="6" t="s">
        <v>353</v>
      </c>
      <c r="B353" s="136">
        <v>1</v>
      </c>
      <c r="C353" s="136">
        <f>C352/B352</f>
        <v>1</v>
      </c>
      <c r="D353" s="136">
        <f>D352/B352</f>
        <v>0.6698113207547169</v>
      </c>
      <c r="E353" s="136">
        <f>E352/B352</f>
        <v>0.7971698113207547</v>
      </c>
      <c r="F353" s="136">
        <f>F352/B352</f>
        <v>0.7971698113207547</v>
      </c>
      <c r="G353" s="136">
        <f>G352/B352</f>
        <v>0.8254716981132075</v>
      </c>
      <c r="H353" s="137">
        <f>H352/B352</f>
        <v>0.7688679245283019</v>
      </c>
      <c r="I353" s="137">
        <f>I352/B352</f>
        <v>0.8537735849056604</v>
      </c>
      <c r="J353" s="137">
        <f>J352/B352</f>
        <v>0.8867924528301887</v>
      </c>
      <c r="K353" s="128"/>
      <c r="L353" s="128"/>
      <c r="M353" s="128"/>
    </row>
    <row r="354" spans="1:13" ht="14.25">
      <c r="A354" s="14" t="s">
        <v>358</v>
      </c>
      <c r="B354" s="134">
        <v>18500</v>
      </c>
      <c r="C354" s="134">
        <v>7600</v>
      </c>
      <c r="D354" s="134">
        <v>5900</v>
      </c>
      <c r="E354" s="134">
        <v>4500</v>
      </c>
      <c r="F354" s="134">
        <v>3900</v>
      </c>
      <c r="G354" s="134">
        <v>2800</v>
      </c>
      <c r="H354" s="135">
        <v>3300</v>
      </c>
      <c r="I354" s="135">
        <v>3100</v>
      </c>
      <c r="J354" s="135"/>
      <c r="K354" s="135"/>
      <c r="L354" s="135"/>
      <c r="M354" s="135"/>
    </row>
    <row r="355" spans="1:13" ht="14.25">
      <c r="A355" s="6" t="s">
        <v>353</v>
      </c>
      <c r="B355" s="136">
        <v>1</v>
      </c>
      <c r="C355" s="136">
        <f>C354/B354</f>
        <v>0.41081081081081083</v>
      </c>
      <c r="D355" s="136">
        <f>C354/B354</f>
        <v>0.41081081081081083</v>
      </c>
      <c r="E355" s="136">
        <f>D354/B354</f>
        <v>0.31891891891891894</v>
      </c>
      <c r="F355" s="136">
        <f>E354/B354</f>
        <v>0.24324324324324326</v>
      </c>
      <c r="G355" s="136">
        <f>F354/B354</f>
        <v>0.21081081081081082</v>
      </c>
      <c r="H355" s="137">
        <f>G354/B354</f>
        <v>0.15135135135135136</v>
      </c>
      <c r="I355" s="137">
        <f>H354/B354</f>
        <v>0.1783783783783784</v>
      </c>
      <c r="J355" s="137">
        <f>I354/B354</f>
        <v>0.16756756756756758</v>
      </c>
      <c r="K355" s="128"/>
      <c r="L355" s="128"/>
      <c r="M355" s="128"/>
    </row>
    <row r="356" spans="1:13" ht="14.25">
      <c r="A356" s="26" t="s">
        <v>359</v>
      </c>
      <c r="B356" s="134">
        <v>249000</v>
      </c>
      <c r="C356" s="134">
        <v>83400</v>
      </c>
      <c r="D356" s="134">
        <v>71400</v>
      </c>
      <c r="E356" s="134">
        <v>58000</v>
      </c>
      <c r="F356" s="134">
        <v>47000</v>
      </c>
      <c r="G356" s="134">
        <v>45500</v>
      </c>
      <c r="H356" s="135">
        <v>37100</v>
      </c>
      <c r="I356" s="135">
        <v>35000</v>
      </c>
      <c r="J356" s="135">
        <v>36600</v>
      </c>
      <c r="K356" s="135"/>
      <c r="L356" s="135"/>
      <c r="M356" s="135"/>
    </row>
    <row r="357" spans="1:13" ht="14.25">
      <c r="A357" s="6" t="s">
        <v>353</v>
      </c>
      <c r="B357" s="136">
        <v>1</v>
      </c>
      <c r="C357" s="136">
        <f>C356/B356</f>
        <v>0.3349397590361446</v>
      </c>
      <c r="D357" s="136">
        <f>D356/B356</f>
        <v>0.28674698795180725</v>
      </c>
      <c r="E357" s="136">
        <f>E356/B356</f>
        <v>0.23293172690763053</v>
      </c>
      <c r="F357" s="136">
        <f>F356/B356</f>
        <v>0.18875502008032127</v>
      </c>
      <c r="G357" s="136">
        <f>G356/B356</f>
        <v>0.1827309236947791</v>
      </c>
      <c r="H357" s="137">
        <f>H356/B356</f>
        <v>0.14899598393574298</v>
      </c>
      <c r="I357" s="137">
        <f>I356/B356</f>
        <v>0.14056224899598393</v>
      </c>
      <c r="J357" s="137">
        <f>J356/B356</f>
        <v>0.14698795180722893</v>
      </c>
      <c r="K357" s="128"/>
      <c r="L357" s="128"/>
      <c r="M357" s="128"/>
    </row>
    <row r="358" spans="1:13" ht="14.25">
      <c r="A358" s="26" t="s">
        <v>360</v>
      </c>
      <c r="B358" s="134">
        <v>55100</v>
      </c>
      <c r="C358" s="134">
        <v>25100</v>
      </c>
      <c r="D358" s="134">
        <v>24000</v>
      </c>
      <c r="E358" s="134">
        <v>25200</v>
      </c>
      <c r="F358" s="134">
        <v>21000</v>
      </c>
      <c r="G358" s="134">
        <v>21000</v>
      </c>
      <c r="H358" s="135">
        <v>19900</v>
      </c>
      <c r="I358" s="135">
        <v>20300</v>
      </c>
      <c r="J358" s="135">
        <v>23100</v>
      </c>
      <c r="K358" s="135"/>
      <c r="L358" s="135"/>
      <c r="M358" s="135"/>
    </row>
    <row r="359" spans="1:13" ht="14.25">
      <c r="A359" s="6" t="s">
        <v>353</v>
      </c>
      <c r="B359" s="136">
        <v>1</v>
      </c>
      <c r="C359" s="136">
        <f>C358/B358</f>
        <v>0.455535390199637</v>
      </c>
      <c r="D359" s="136">
        <f>D358/B358</f>
        <v>0.4355716878402904</v>
      </c>
      <c r="E359" s="136">
        <f>E358/B358</f>
        <v>0.4573502722323049</v>
      </c>
      <c r="F359" s="136">
        <f>F358/B358</f>
        <v>0.3811252268602541</v>
      </c>
      <c r="G359" s="136">
        <f>G358/B358</f>
        <v>0.3811252268602541</v>
      </c>
      <c r="H359" s="137">
        <f>H358/B358</f>
        <v>0.36116152450090744</v>
      </c>
      <c r="I359" s="137">
        <f>I358/B358</f>
        <v>0.3684210526315789</v>
      </c>
      <c r="J359" s="137">
        <f>J358/B358</f>
        <v>0.4192377495462795</v>
      </c>
      <c r="K359" s="128"/>
      <c r="L359" s="128"/>
      <c r="M359" s="128"/>
    </row>
    <row r="360" spans="1:13" ht="14.25">
      <c r="A360" s="139" t="s">
        <v>361</v>
      </c>
      <c r="B360" s="134">
        <v>27900</v>
      </c>
      <c r="C360" s="134">
        <v>14500</v>
      </c>
      <c r="D360" s="134">
        <v>12300</v>
      </c>
      <c r="E360" s="134">
        <v>12900</v>
      </c>
      <c r="F360" s="134">
        <v>10100</v>
      </c>
      <c r="G360" s="134">
        <v>9900</v>
      </c>
      <c r="H360" s="135">
        <v>9200</v>
      </c>
      <c r="I360" s="135">
        <v>9700</v>
      </c>
      <c r="J360" s="135">
        <v>10000</v>
      </c>
      <c r="K360" s="135"/>
      <c r="L360" s="135"/>
      <c r="M360" s="135"/>
    </row>
    <row r="361" spans="1:13" ht="14.25">
      <c r="A361" s="6" t="s">
        <v>353</v>
      </c>
      <c r="B361" s="136">
        <v>1</v>
      </c>
      <c r="C361" s="136">
        <f>C360/B360</f>
        <v>0.5197132616487455</v>
      </c>
      <c r="D361" s="136">
        <f>D360/B360</f>
        <v>0.44086021505376344</v>
      </c>
      <c r="E361" s="136">
        <f>E360/B360</f>
        <v>0.46236559139784944</v>
      </c>
      <c r="F361" s="136">
        <f>F360/B360</f>
        <v>0.36200716845878134</v>
      </c>
      <c r="G361" s="136">
        <f>G360/B360</f>
        <v>0.3548387096774194</v>
      </c>
      <c r="H361" s="137">
        <f>H360/B360</f>
        <v>0.32974910394265233</v>
      </c>
      <c r="I361" s="137">
        <f>I360/B360</f>
        <v>0.34767025089605735</v>
      </c>
      <c r="J361" s="137">
        <f>J360/B360</f>
        <v>0.35842293906810035</v>
      </c>
      <c r="K361" s="128"/>
      <c r="L361" s="128"/>
      <c r="M361" s="128"/>
    </row>
    <row r="362" spans="1:13" ht="14.25">
      <c r="A362" s="26" t="s">
        <v>362</v>
      </c>
      <c r="B362" s="134">
        <v>8800</v>
      </c>
      <c r="C362" s="134">
        <v>3700</v>
      </c>
      <c r="D362" s="134">
        <v>3500</v>
      </c>
      <c r="E362" s="134">
        <v>3600</v>
      </c>
      <c r="F362" s="134">
        <v>2800</v>
      </c>
      <c r="G362" s="134">
        <v>2500</v>
      </c>
      <c r="H362" s="135">
        <v>2700</v>
      </c>
      <c r="I362" s="135">
        <v>2400</v>
      </c>
      <c r="J362" s="135">
        <v>2400</v>
      </c>
      <c r="K362" s="135"/>
      <c r="L362" s="135"/>
      <c r="M362" s="135"/>
    </row>
    <row r="363" spans="1:13" ht="14.25">
      <c r="A363" s="6" t="s">
        <v>353</v>
      </c>
      <c r="B363" s="136">
        <v>1</v>
      </c>
      <c r="C363" s="136">
        <f>C362/B362</f>
        <v>0.42045454545454547</v>
      </c>
      <c r="D363" s="136">
        <f>D362/B362</f>
        <v>0.3977272727272727</v>
      </c>
      <c r="E363" s="136">
        <f>E362/B362</f>
        <v>0.4090909090909091</v>
      </c>
      <c r="F363" s="136">
        <f>F362/B362</f>
        <v>0.3181818181818182</v>
      </c>
      <c r="G363" s="136">
        <f>G362/B362</f>
        <v>0.2840909090909091</v>
      </c>
      <c r="H363" s="137">
        <f>H362/B362</f>
        <v>0.3068181818181818</v>
      </c>
      <c r="I363" s="137">
        <f>I362/B362</f>
        <v>0.2727272727272727</v>
      </c>
      <c r="J363" s="137">
        <f>J362/B362</f>
        <v>0.2727272727272727</v>
      </c>
      <c r="K363" s="128"/>
      <c r="L363" s="128"/>
      <c r="M363" s="128"/>
    </row>
    <row r="364" spans="1:13" ht="14.25">
      <c r="A364" s="26" t="s">
        <v>363</v>
      </c>
      <c r="B364" s="134">
        <v>51100</v>
      </c>
      <c r="C364" s="134">
        <v>17600</v>
      </c>
      <c r="D364" s="134">
        <v>14100</v>
      </c>
      <c r="E364" s="134">
        <v>11900</v>
      </c>
      <c r="F364" s="134">
        <v>9400</v>
      </c>
      <c r="G364" s="134">
        <v>8600</v>
      </c>
      <c r="H364" s="135">
        <v>7300</v>
      </c>
      <c r="I364" s="135">
        <v>7100</v>
      </c>
      <c r="J364" s="135">
        <v>7500</v>
      </c>
      <c r="K364" s="135"/>
      <c r="L364" s="135"/>
      <c r="M364" s="135"/>
    </row>
    <row r="365" spans="1:13" ht="14.25">
      <c r="A365" s="6" t="s">
        <v>353</v>
      </c>
      <c r="B365" s="136">
        <v>1</v>
      </c>
      <c r="C365" s="136">
        <f>C364/B364</f>
        <v>0.34442270058708413</v>
      </c>
      <c r="D365" s="136">
        <f>D364/B364</f>
        <v>0.2759295499021526</v>
      </c>
      <c r="E365" s="136">
        <f>E364/B364</f>
        <v>0.2328767123287671</v>
      </c>
      <c r="F365" s="136">
        <f>F364/B364</f>
        <v>0.18395303326810175</v>
      </c>
      <c r="G365" s="136">
        <f>G364/B364</f>
        <v>0.16829745596868884</v>
      </c>
      <c r="H365" s="137">
        <f>H364/B364</f>
        <v>0.14285714285714285</v>
      </c>
      <c r="I365" s="137">
        <f>I364/B364</f>
        <v>0.13894324853228962</v>
      </c>
      <c r="J365" s="137">
        <f>J364/B364</f>
        <v>0.14677103718199608</v>
      </c>
      <c r="K365" s="128"/>
      <c r="L365" s="128"/>
      <c r="M365" s="128"/>
    </row>
    <row r="366" spans="1:13" ht="14.25">
      <c r="A366" s="26" t="s">
        <v>364</v>
      </c>
      <c r="B366" s="134">
        <v>21800</v>
      </c>
      <c r="C366" s="134">
        <v>9400</v>
      </c>
      <c r="D366" s="134">
        <v>7200</v>
      </c>
      <c r="E366" s="134">
        <v>6600</v>
      </c>
      <c r="F366" s="134">
        <v>5200</v>
      </c>
      <c r="G366" s="134">
        <v>4500</v>
      </c>
      <c r="H366" s="135">
        <v>4600</v>
      </c>
      <c r="I366" s="135">
        <v>4500</v>
      </c>
      <c r="J366" s="135">
        <v>7600</v>
      </c>
      <c r="K366" s="135"/>
      <c r="L366" s="135"/>
      <c r="M366" s="135"/>
    </row>
    <row r="367" spans="1:13" ht="14.25">
      <c r="A367" s="6" t="s">
        <v>353</v>
      </c>
      <c r="B367" s="136">
        <v>1</v>
      </c>
      <c r="C367" s="136">
        <f>C366/B366</f>
        <v>0.43119266055045874</v>
      </c>
      <c r="D367" s="136">
        <f>D366/B366</f>
        <v>0.3302752293577982</v>
      </c>
      <c r="E367" s="136">
        <f>E366/B366</f>
        <v>0.30275229357798167</v>
      </c>
      <c r="F367" s="136">
        <f>F366/B366</f>
        <v>0.23853211009174313</v>
      </c>
      <c r="G367" s="136">
        <f>G366/B366</f>
        <v>0.20642201834862386</v>
      </c>
      <c r="H367" s="137">
        <f>H366/B366</f>
        <v>0.21100917431192662</v>
      </c>
      <c r="I367" s="137">
        <f>I366/B366</f>
        <v>0.20642201834862386</v>
      </c>
      <c r="J367" s="137">
        <f>J366/B366</f>
        <v>0.3486238532110092</v>
      </c>
      <c r="K367" s="128"/>
      <c r="L367" s="128"/>
      <c r="M367" s="128"/>
    </row>
    <row r="370" spans="1:10" ht="14.25">
      <c r="A370" s="140" t="s">
        <v>365</v>
      </c>
      <c r="B370" s="140"/>
      <c r="C370" s="140"/>
      <c r="D370" s="140"/>
      <c r="E370" s="140"/>
      <c r="F370" s="140"/>
      <c r="G370" s="140"/>
      <c r="H370" s="140"/>
      <c r="I370" s="141"/>
      <c r="J370" s="141"/>
    </row>
    <row r="371" spans="1:10" ht="14.25">
      <c r="A371" s="140" t="s">
        <v>331</v>
      </c>
      <c r="B371" s="140"/>
      <c r="C371" s="140"/>
      <c r="D371" s="140"/>
      <c r="E371" s="140"/>
      <c r="F371" s="140"/>
      <c r="G371" s="140"/>
      <c r="H371" s="140"/>
      <c r="I371" s="141"/>
      <c r="J371" s="141"/>
    </row>
    <row r="372" spans="2:8" ht="14.25">
      <c r="B372" s="142">
        <v>1940</v>
      </c>
      <c r="C372" s="142">
        <v>1941</v>
      </c>
      <c r="D372" s="142">
        <v>1942</v>
      </c>
      <c r="E372" s="142">
        <v>1943</v>
      </c>
      <c r="F372" s="142">
        <v>1944</v>
      </c>
      <c r="G372" s="142">
        <v>1945</v>
      </c>
      <c r="H372" s="143" t="s">
        <v>366</v>
      </c>
    </row>
    <row r="373" spans="1:8" ht="14.25">
      <c r="A373" t="s">
        <v>367</v>
      </c>
      <c r="B373" s="144">
        <v>145390</v>
      </c>
      <c r="C373" s="144">
        <v>124176</v>
      </c>
      <c r="D373" s="144">
        <v>34976</v>
      </c>
      <c r="E373" s="144">
        <v>49266</v>
      </c>
      <c r="F373" s="144">
        <v>60549</v>
      </c>
      <c r="G373" s="144">
        <v>74657</v>
      </c>
      <c r="H373" s="145">
        <f aca="true" t="shared" si="10" ref="H373:H375">SUM(C373:G373)</f>
        <v>343624</v>
      </c>
    </row>
    <row r="374" spans="1:8" ht="14.25">
      <c r="A374" t="s">
        <v>368</v>
      </c>
      <c r="B374" s="144">
        <v>139879</v>
      </c>
      <c r="C374" s="144">
        <v>118704</v>
      </c>
      <c r="D374" s="144">
        <v>32409</v>
      </c>
      <c r="E374" s="144">
        <v>46720</v>
      </c>
      <c r="F374" s="144">
        <v>55167</v>
      </c>
      <c r="G374" s="144">
        <v>69662</v>
      </c>
      <c r="H374" s="145">
        <f t="shared" si="10"/>
        <v>322662</v>
      </c>
    </row>
    <row r="375" spans="1:8" ht="14.25">
      <c r="A375" t="s">
        <v>54</v>
      </c>
      <c r="B375" s="144">
        <v>5511</v>
      </c>
      <c r="C375" s="144">
        <v>5472</v>
      </c>
      <c r="D375" s="144">
        <v>2567</v>
      </c>
      <c r="E375" s="144">
        <v>2546</v>
      </c>
      <c r="F375" s="144">
        <v>5382</v>
      </c>
      <c r="G375" s="144">
        <v>4995</v>
      </c>
      <c r="H375" s="145">
        <f t="shared" si="10"/>
        <v>20962</v>
      </c>
    </row>
    <row r="376" spans="2:8" ht="14.25">
      <c r="B376" s="144"/>
      <c r="C376" s="144"/>
      <c r="D376" s="144"/>
      <c r="E376" s="144"/>
      <c r="F376" s="144"/>
      <c r="G376" s="144"/>
      <c r="H376" s="146"/>
    </row>
    <row r="377" spans="2:8" ht="14.25">
      <c r="B377" s="144"/>
      <c r="C377" s="144"/>
      <c r="D377" s="144"/>
      <c r="E377" s="144"/>
      <c r="F377" s="144"/>
      <c r="G377" s="144"/>
      <c r="H377" s="146"/>
    </row>
    <row r="378" spans="1:8" ht="16.5" customHeight="1">
      <c r="A378" s="147" t="s">
        <v>369</v>
      </c>
      <c r="B378" s="147"/>
      <c r="C378" s="147"/>
      <c r="D378" s="147"/>
      <c r="E378" s="147"/>
      <c r="F378" s="147"/>
      <c r="G378" s="147"/>
      <c r="H378" s="147"/>
    </row>
    <row r="379" spans="1:8" ht="14.25">
      <c r="A379" s="148" t="s">
        <v>370</v>
      </c>
      <c r="B379" s="148"/>
      <c r="C379" s="148"/>
      <c r="D379" s="148"/>
      <c r="E379" s="148"/>
      <c r="F379" s="148"/>
      <c r="G379" s="148"/>
      <c r="H379" s="148"/>
    </row>
    <row r="380" spans="1:8" ht="12.75">
      <c r="A380" s="148" t="s">
        <v>371</v>
      </c>
      <c r="B380" s="148"/>
      <c r="C380" s="148"/>
      <c r="D380" s="148"/>
      <c r="E380" s="148"/>
      <c r="F380" s="148"/>
      <c r="G380" s="148"/>
      <c r="H380" s="148"/>
    </row>
    <row r="381" spans="2:8" ht="12.75">
      <c r="B381" s="142">
        <v>1940</v>
      </c>
      <c r="C381" s="142">
        <v>1941</v>
      </c>
      <c r="D381" s="142">
        <v>1942</v>
      </c>
      <c r="E381" s="142">
        <v>1943</v>
      </c>
      <c r="F381" s="142">
        <v>1944</v>
      </c>
      <c r="G381" s="142">
        <v>1945</v>
      </c>
      <c r="H381" s="143" t="s">
        <v>366</v>
      </c>
    </row>
    <row r="382" spans="1:8" ht="14.25" customHeight="1">
      <c r="A382" s="65" t="s">
        <v>372</v>
      </c>
      <c r="B382" s="65"/>
      <c r="C382" s="65"/>
      <c r="D382" s="65"/>
      <c r="E382" s="65"/>
      <c r="F382" s="65"/>
      <c r="G382" s="65"/>
      <c r="H382" s="149"/>
    </row>
    <row r="383" spans="1:8" ht="15">
      <c r="A383" s="58" t="s">
        <v>373</v>
      </c>
      <c r="B383" s="150">
        <v>145.39</v>
      </c>
      <c r="C383" s="150">
        <v>124.176</v>
      </c>
      <c r="D383" s="150">
        <v>34.976</v>
      </c>
      <c r="E383" s="150">
        <v>49.266</v>
      </c>
      <c r="F383" s="150">
        <v>60.549</v>
      </c>
      <c r="G383" s="150">
        <v>74.657</v>
      </c>
      <c r="H383" s="151">
        <f>SUM(C383:G383)</f>
        <v>343.62399999999997</v>
      </c>
    </row>
    <row r="384" spans="1:8" ht="15">
      <c r="A384" s="44" t="s">
        <v>374</v>
      </c>
      <c r="B384" s="150" t="s">
        <v>375</v>
      </c>
      <c r="C384" s="150"/>
      <c r="D384" s="150"/>
      <c r="E384" s="150"/>
      <c r="F384" s="150"/>
      <c r="G384" s="150"/>
      <c r="H384" s="151"/>
    </row>
    <row r="385" spans="1:8" ht="15">
      <c r="A385" s="58" t="s">
        <v>376</v>
      </c>
      <c r="B385" s="150">
        <v>135.958</v>
      </c>
      <c r="C385" s="150">
        <v>114.677</v>
      </c>
      <c r="D385" s="150">
        <v>30.947</v>
      </c>
      <c r="E385" s="150">
        <v>45.545</v>
      </c>
      <c r="F385" s="150">
        <v>53.467</v>
      </c>
      <c r="G385" s="150">
        <v>68.548</v>
      </c>
      <c r="H385" s="151">
        <f aca="true" t="shared" si="11" ref="H385:H387">SUM(B385:G385)</f>
        <v>449.14199999999994</v>
      </c>
    </row>
    <row r="386" spans="1:8" ht="15">
      <c r="A386" s="58" t="s">
        <v>377</v>
      </c>
      <c r="B386" s="150">
        <v>5.511</v>
      </c>
      <c r="C386" s="150">
        <v>5.472</v>
      </c>
      <c r="D386" s="150">
        <v>2.567</v>
      </c>
      <c r="E386" s="150">
        <v>2.5460000000000003</v>
      </c>
      <c r="F386" s="150">
        <v>5.382</v>
      </c>
      <c r="G386" s="150">
        <v>4.995</v>
      </c>
      <c r="H386" s="151">
        <f t="shared" si="11"/>
        <v>26.473</v>
      </c>
    </row>
    <row r="387" spans="1:8" ht="15">
      <c r="A387" s="58" t="s">
        <v>378</v>
      </c>
      <c r="B387" s="150">
        <v>3.9210000000000003</v>
      </c>
      <c r="C387" s="150">
        <v>4.027</v>
      </c>
      <c r="D387" s="150">
        <v>1.462</v>
      </c>
      <c r="E387" s="150">
        <v>1.175</v>
      </c>
      <c r="F387" s="150">
        <v>1.7000000000000002</v>
      </c>
      <c r="G387" s="150">
        <v>1.114</v>
      </c>
      <c r="H387" s="151">
        <f t="shared" si="11"/>
        <v>13.399000000000001</v>
      </c>
    </row>
    <row r="388" spans="2:8" ht="14.25">
      <c r="B388" s="144"/>
      <c r="C388" s="144"/>
      <c r="D388" s="144"/>
      <c r="E388" s="144"/>
      <c r="F388" s="144"/>
      <c r="G388" s="144"/>
      <c r="H388" s="149"/>
    </row>
    <row r="389" spans="2:8" ht="14.25">
      <c r="B389" s="144"/>
      <c r="C389" s="144"/>
      <c r="D389" s="144"/>
      <c r="E389" s="144"/>
      <c r="F389" s="144"/>
      <c r="G389" s="144"/>
      <c r="H389" s="152"/>
    </row>
    <row r="390" spans="1:8" ht="12.75">
      <c r="A390" s="153" t="s">
        <v>379</v>
      </c>
      <c r="B390" s="153"/>
      <c r="C390" s="153"/>
      <c r="D390" s="153"/>
      <c r="E390" s="153"/>
      <c r="F390" s="153"/>
      <c r="G390" s="153"/>
      <c r="H390" s="153"/>
    </row>
    <row r="391" spans="1:8" ht="12.75">
      <c r="A391" s="153"/>
      <c r="B391" s="154"/>
      <c r="C391" s="154" t="s">
        <v>380</v>
      </c>
      <c r="D391" s="154"/>
      <c r="E391" s="154"/>
      <c r="F391" s="154"/>
      <c r="G391" s="154"/>
      <c r="H391" s="153"/>
    </row>
    <row r="392" spans="2:8" ht="12.75">
      <c r="B392" s="142">
        <v>1940</v>
      </c>
      <c r="C392" s="142">
        <v>1941</v>
      </c>
      <c r="D392" s="142">
        <v>1942</v>
      </c>
      <c r="E392" s="142">
        <v>1943</v>
      </c>
      <c r="F392" s="142">
        <v>1944</v>
      </c>
      <c r="G392" s="142">
        <v>1945</v>
      </c>
      <c r="H392" s="155" t="s">
        <v>381</v>
      </c>
    </row>
    <row r="393" spans="2:8" ht="14.25">
      <c r="B393" s="144">
        <f>SUM(B382:B390)</f>
        <v>290.78</v>
      </c>
      <c r="C393" s="156">
        <v>124176</v>
      </c>
      <c r="D393" s="144">
        <v>34976</v>
      </c>
      <c r="E393" s="144">
        <v>49266</v>
      </c>
      <c r="F393" s="144">
        <v>60549</v>
      </c>
      <c r="G393" s="144">
        <f>SUM(G382:G390)</f>
        <v>149.31400000000002</v>
      </c>
      <c r="H393" s="149">
        <f>SUM(B393:G393)</f>
        <v>269407.09400000004</v>
      </c>
    </row>
    <row r="394" spans="2:8" ht="14.25">
      <c r="B394" s="144"/>
      <c r="C394" s="144"/>
      <c r="D394" s="144"/>
      <c r="E394" s="144"/>
      <c r="F394" s="144"/>
      <c r="G394" s="144"/>
      <c r="H394" s="152"/>
    </row>
    <row r="395" spans="2:8" ht="14.25">
      <c r="B395" s="144"/>
      <c r="C395" s="144"/>
      <c r="D395" s="144"/>
      <c r="E395" s="144"/>
      <c r="F395" s="144"/>
      <c r="G395" s="144"/>
      <c r="H395" s="152"/>
    </row>
    <row r="396" spans="1:8" ht="14.25">
      <c r="A396" s="157" t="s">
        <v>382</v>
      </c>
      <c r="B396" s="157"/>
      <c r="C396" s="157"/>
      <c r="D396" s="157"/>
      <c r="E396" s="157"/>
      <c r="F396" s="157"/>
      <c r="G396" s="157"/>
      <c r="H396" s="157"/>
    </row>
    <row r="397" spans="2:8" ht="14.25">
      <c r="B397" s="142">
        <v>1940</v>
      </c>
      <c r="C397" s="142">
        <v>1941</v>
      </c>
      <c r="D397" s="142">
        <v>1942</v>
      </c>
      <c r="E397" s="142">
        <v>1943</v>
      </c>
      <c r="F397" s="142">
        <v>1944</v>
      </c>
      <c r="G397" s="142">
        <v>1945</v>
      </c>
      <c r="H397" s="155" t="s">
        <v>51</v>
      </c>
    </row>
    <row r="398" spans="2:8" ht="14.25">
      <c r="B398" s="144"/>
      <c r="C398" s="144"/>
      <c r="D398" s="144"/>
      <c r="E398" s="144"/>
      <c r="F398" s="144"/>
      <c r="G398" s="144"/>
      <c r="H398" s="146"/>
    </row>
    <row r="399" spans="1:8" ht="14.25">
      <c r="A399" s="26" t="s">
        <v>383</v>
      </c>
      <c r="B399" s="144" t="s">
        <v>33</v>
      </c>
      <c r="C399" s="144">
        <v>400</v>
      </c>
      <c r="D399" s="144">
        <v>32500</v>
      </c>
      <c r="E399" s="144">
        <v>95100</v>
      </c>
      <c r="F399" s="144">
        <v>139600</v>
      </c>
      <c r="G399" s="144">
        <v>45000</v>
      </c>
      <c r="H399" s="152">
        <f>SUM(C399:G399)</f>
        <v>312600</v>
      </c>
    </row>
    <row r="400" spans="1:8" ht="14.25">
      <c r="A400" s="26" t="s">
        <v>384</v>
      </c>
      <c r="B400" s="144"/>
      <c r="C400" s="144"/>
      <c r="D400" s="144"/>
      <c r="E400" s="144"/>
      <c r="F400" s="144"/>
      <c r="G400" s="144"/>
      <c r="H400" s="152"/>
    </row>
    <row r="401" spans="1:8" ht="14.25">
      <c r="A401" t="s">
        <v>385</v>
      </c>
      <c r="B401" s="144"/>
      <c r="C401" s="144"/>
      <c r="D401" s="144"/>
      <c r="E401" s="144"/>
      <c r="F401" s="144"/>
      <c r="G401" s="144"/>
      <c r="H401" s="152">
        <v>27173</v>
      </c>
    </row>
    <row r="402" spans="1:8" ht="14.25">
      <c r="A402" t="s">
        <v>386</v>
      </c>
      <c r="B402" s="144"/>
      <c r="C402" s="144"/>
      <c r="D402" s="144"/>
      <c r="E402" s="144"/>
      <c r="F402" s="144"/>
      <c r="G402" s="144"/>
      <c r="H402" s="149">
        <v>285441</v>
      </c>
    </row>
    <row r="403" spans="2:8" ht="14.25">
      <c r="B403" s="144"/>
      <c r="C403" s="144"/>
      <c r="D403" s="144"/>
      <c r="E403" s="144"/>
      <c r="F403" s="144"/>
      <c r="G403" s="144"/>
      <c r="H403" s="146"/>
    </row>
    <row r="404" spans="1:8" ht="14.25">
      <c r="A404" s="26" t="s">
        <v>387</v>
      </c>
      <c r="B404" s="144"/>
      <c r="C404" s="158">
        <v>15149</v>
      </c>
      <c r="D404" s="158">
        <v>15342</v>
      </c>
      <c r="E404" s="158">
        <v>15707</v>
      </c>
      <c r="F404" s="158">
        <v>16072</v>
      </c>
      <c r="G404" s="158">
        <v>16438</v>
      </c>
      <c r="H404" s="159">
        <v>16558</v>
      </c>
    </row>
    <row r="405" spans="1:8" ht="14.25">
      <c r="A405" t="s">
        <v>82</v>
      </c>
      <c r="B405" s="144" t="s">
        <v>33</v>
      </c>
      <c r="C405" s="144">
        <v>272600</v>
      </c>
      <c r="D405" s="144">
        <v>317100</v>
      </c>
      <c r="E405" s="144">
        <v>378800</v>
      </c>
      <c r="F405" s="144">
        <v>387000</v>
      </c>
      <c r="G405" s="144">
        <v>395200</v>
      </c>
      <c r="H405" s="152">
        <v>385700</v>
      </c>
    </row>
    <row r="406" spans="1:8" ht="14.25">
      <c r="A406" t="s">
        <v>388</v>
      </c>
      <c r="B406" s="144"/>
      <c r="C406" s="144"/>
      <c r="D406" s="144"/>
      <c r="E406" s="144">
        <v>22000</v>
      </c>
      <c r="F406" s="144">
        <v>94100</v>
      </c>
      <c r="G406" s="144">
        <v>191300</v>
      </c>
      <c r="H406" s="152">
        <v>218100</v>
      </c>
    </row>
    <row r="407" spans="1:8" ht="14.25">
      <c r="A407" t="s">
        <v>164</v>
      </c>
      <c r="B407" s="144"/>
      <c r="C407" s="144"/>
      <c r="D407" s="144">
        <v>1400</v>
      </c>
      <c r="E407" s="144">
        <v>3700</v>
      </c>
      <c r="F407" s="144">
        <v>14900</v>
      </c>
      <c r="G407" s="144">
        <v>34700</v>
      </c>
      <c r="H407" s="152">
        <v>60600</v>
      </c>
    </row>
    <row r="408" spans="1:8" ht="14.25">
      <c r="A408" t="s">
        <v>389</v>
      </c>
      <c r="B408" s="144"/>
      <c r="C408" s="160">
        <f>SUM(C405:C407)</f>
        <v>272600</v>
      </c>
      <c r="D408" s="160">
        <f>SUM(D405:D407)</f>
        <v>318500</v>
      </c>
      <c r="E408" s="160">
        <f>SUM(E405:E407)</f>
        <v>404500</v>
      </c>
      <c r="F408" s="160">
        <f>SUM(F405:F407)</f>
        <v>496000</v>
      </c>
      <c r="G408" s="160">
        <f>SUM(G405:G407)</f>
        <v>621200</v>
      </c>
      <c r="H408" s="155">
        <f>SUM(H405:H407)</f>
        <v>664400</v>
      </c>
    </row>
    <row r="409" spans="2:8" ht="14.25">
      <c r="B409" s="144"/>
      <c r="C409" s="144"/>
      <c r="D409" s="144"/>
      <c r="E409" s="144"/>
      <c r="F409" s="144"/>
      <c r="G409" s="144"/>
      <c r="H409" s="152"/>
    </row>
    <row r="410" spans="1:8" ht="14.25">
      <c r="A410" s="26" t="s">
        <v>390</v>
      </c>
      <c r="B410" s="144"/>
      <c r="C410" s="144"/>
      <c r="D410" s="144"/>
      <c r="E410" s="142">
        <v>1943</v>
      </c>
      <c r="F410" s="142">
        <v>1944</v>
      </c>
      <c r="G410" s="142">
        <v>1945</v>
      </c>
      <c r="H410" s="143" t="s">
        <v>51</v>
      </c>
    </row>
    <row r="411" spans="1:8" ht="14.25">
      <c r="A411" t="s">
        <v>191</v>
      </c>
      <c r="B411" s="144"/>
      <c r="C411" s="144"/>
      <c r="D411" s="144"/>
      <c r="E411" s="144">
        <v>7700</v>
      </c>
      <c r="F411" s="144">
        <v>18500</v>
      </c>
      <c r="G411" s="144">
        <v>6100</v>
      </c>
      <c r="H411" s="152">
        <v>32300</v>
      </c>
    </row>
    <row r="412" spans="1:8" ht="14.25">
      <c r="A412" t="s">
        <v>391</v>
      </c>
      <c r="B412" s="144"/>
      <c r="C412" s="144"/>
      <c r="D412" s="144"/>
      <c r="E412" s="144">
        <v>2800</v>
      </c>
      <c r="F412" s="144">
        <v>13300</v>
      </c>
      <c r="G412" s="144">
        <v>2700</v>
      </c>
      <c r="H412" s="152">
        <v>18800</v>
      </c>
    </row>
    <row r="413" spans="1:8" ht="14.25">
      <c r="A413" t="s">
        <v>392</v>
      </c>
      <c r="F413" s="1">
        <v>10900</v>
      </c>
      <c r="G413" s="1">
        <v>500</v>
      </c>
      <c r="H413" s="57">
        <v>11400</v>
      </c>
    </row>
    <row r="414" spans="1:8" ht="14.25">
      <c r="A414" t="s">
        <v>393</v>
      </c>
      <c r="E414" s="1">
        <v>5400</v>
      </c>
      <c r="F414" s="1">
        <v>46700</v>
      </c>
      <c r="H414" s="57"/>
    </row>
    <row r="415" spans="1:17" ht="14.25">
      <c r="A415" s="26" t="s">
        <v>394</v>
      </c>
      <c r="B415" s="14"/>
      <c r="C415" s="14"/>
      <c r="D415" s="14"/>
      <c r="E415" s="14">
        <f>SUM(E411:E414)</f>
        <v>15900</v>
      </c>
      <c r="F415" s="14">
        <f>SUM(F411:F414)</f>
        <v>89400</v>
      </c>
      <c r="G415" s="14">
        <f>SUM(G411:G414)</f>
        <v>9300</v>
      </c>
      <c r="H415" s="161">
        <f>SUM(H411:H414)</f>
        <v>62500</v>
      </c>
      <c r="I415" s="26"/>
      <c r="J415" s="26"/>
      <c r="K415" s="26"/>
      <c r="L415" s="26"/>
      <c r="M415" s="26"/>
      <c r="N415" s="26"/>
      <c r="O415" s="26"/>
      <c r="P415" s="26"/>
      <c r="Q415" s="26"/>
    </row>
    <row r="416" ht="14.25">
      <c r="H416" s="57"/>
    </row>
    <row r="417" spans="1:8" ht="14.25">
      <c r="A417" s="26" t="s">
        <v>395</v>
      </c>
      <c r="H417" s="57">
        <v>6872</v>
      </c>
    </row>
  </sheetData>
  <sheetProtection selectLockedCells="1" selectUnlockedCells="1"/>
  <mergeCells count="91">
    <mergeCell ref="A49:K49"/>
    <mergeCell ref="A51:K51"/>
    <mergeCell ref="B53:I53"/>
    <mergeCell ref="A54:A55"/>
    <mergeCell ref="B54:B55"/>
    <mergeCell ref="C54:F54"/>
    <mergeCell ref="G54:G55"/>
    <mergeCell ref="H54:J54"/>
    <mergeCell ref="B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64:I64"/>
    <mergeCell ref="A65:A66"/>
    <mergeCell ref="B65:C65"/>
    <mergeCell ref="B70:I70"/>
    <mergeCell ref="A71:A72"/>
    <mergeCell ref="B71:C71"/>
    <mergeCell ref="D71:E71"/>
    <mergeCell ref="F71:G71"/>
    <mergeCell ref="B82:I82"/>
    <mergeCell ref="B83:C83"/>
    <mergeCell ref="D83:D84"/>
    <mergeCell ref="E83:E84"/>
    <mergeCell ref="F83:F84"/>
    <mergeCell ref="B90:I90"/>
    <mergeCell ref="B91:C91"/>
    <mergeCell ref="D91:E91"/>
    <mergeCell ref="F91:G91"/>
    <mergeCell ref="B100:I100"/>
    <mergeCell ref="B110:I110"/>
    <mergeCell ref="B120:I120"/>
    <mergeCell ref="A121:A122"/>
    <mergeCell ref="B121:B122"/>
    <mergeCell ref="C121:C122"/>
    <mergeCell ref="D121:E121"/>
    <mergeCell ref="B130:I130"/>
    <mergeCell ref="B137:I137"/>
    <mergeCell ref="B151:I151"/>
    <mergeCell ref="A152:A153"/>
    <mergeCell ref="B152:B153"/>
    <mergeCell ref="C152:D152"/>
    <mergeCell ref="E152:E153"/>
    <mergeCell ref="F152:F153"/>
    <mergeCell ref="G152:G153"/>
    <mergeCell ref="H152:H153"/>
    <mergeCell ref="K152:K153"/>
    <mergeCell ref="L152:M152"/>
    <mergeCell ref="N152:N153"/>
    <mergeCell ref="O152:O153"/>
    <mergeCell ref="P152:P153"/>
    <mergeCell ref="Q152:Q153"/>
    <mergeCell ref="S152:S153"/>
    <mergeCell ref="B163:I163"/>
    <mergeCell ref="A180:I180"/>
    <mergeCell ref="B181:I181"/>
    <mergeCell ref="A182:A183"/>
    <mergeCell ref="B190:I190"/>
    <mergeCell ref="B198:I198"/>
    <mergeCell ref="B206:I206"/>
    <mergeCell ref="B214:I214"/>
    <mergeCell ref="K214:M214"/>
    <mergeCell ref="A215:A216"/>
    <mergeCell ref="B215:D215"/>
    <mergeCell ref="E215:G215"/>
    <mergeCell ref="H215:J215"/>
    <mergeCell ref="B223:I223"/>
    <mergeCell ref="A250:I250"/>
    <mergeCell ref="B251:I251"/>
    <mergeCell ref="B261:I261"/>
    <mergeCell ref="A263:G263"/>
    <mergeCell ref="A272:G272"/>
    <mergeCell ref="A282:G282"/>
    <mergeCell ref="A288:G288"/>
    <mergeCell ref="A297:G297"/>
    <mergeCell ref="B300:I300"/>
    <mergeCell ref="A314:M314"/>
    <mergeCell ref="A370:H370"/>
    <mergeCell ref="A371:H371"/>
    <mergeCell ref="A378:H378"/>
    <mergeCell ref="A379:H379"/>
    <mergeCell ref="A380:H380"/>
    <mergeCell ref="A382:G382"/>
    <mergeCell ref="A390:H390"/>
    <mergeCell ref="A396:H396"/>
  </mergeCells>
  <hyperlinks>
    <hyperlink ref="A310" r:id="rId1" display="1 According to the traffic police of the NKVD."/>
    <hyperlink ref="A311" r:id="rId2" display="2 By the beginning of the war the Red Army fleet was fully staffed by peacetime."/>
    <hyperlink ref="A315" r:id="rId3" display="http://istmat.info/node/45251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2018-05-25T05:55:09Z</dcterms:created>
  <dcterms:modified xsi:type="dcterms:W3CDTF">2018-06-03T12:22:55Z</dcterms:modified>
  <cp:category/>
  <cp:version/>
  <cp:contentType/>
  <cp:contentStatus/>
  <cp:revision>21</cp:revision>
</cp:coreProperties>
</file>