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010-420 Summary" sheetId="1" r:id="rId1"/>
    <sheet name="420 Command" sheetId="2" r:id="rId2"/>
    <sheet name="421 Rifle Bn Feb" sheetId="3" r:id="rId3"/>
    <sheet name="421 Rifle Bn Aug" sheetId="4" r:id="rId4"/>
    <sheet name="422 Mortar Bn" sheetId="5" r:id="rId5"/>
    <sheet name="423 Artillery Division" sheetId="6" r:id="rId6"/>
    <sheet name="424 ATR Co" sheetId="7" r:id="rId7"/>
    <sheet name="425 SMG Co" sheetId="8" r:id="rId8"/>
    <sheet name="426 Recce Co" sheetId="9" r:id="rId9"/>
    <sheet name="427 Admin Company" sheetId="10" r:id="rId10"/>
    <sheet name="428 Tech Supply Co" sheetId="11" r:id="rId11"/>
    <sheet name="429 Sapper Mine Co" sheetId="12" r:id="rId12"/>
    <sheet name="430 Transport Co" sheetId="13" r:id="rId13"/>
    <sheet name="431 Medic Pl" sheetId="14" r:id="rId14"/>
    <sheet name="451 AA MG Co" sheetId="15" r:id="rId15"/>
    <sheet name="Bde - Bn variants" sheetId="16" r:id="rId16"/>
    <sheet name="Tank Regt" sheetId="17" r:id="rId17"/>
    <sheet name="420 sources" sheetId="18" r:id="rId18"/>
    <sheet name="370=420 vehicle" sheetId="19" r:id="rId19"/>
  </sheets>
  <definedNames/>
  <calcPr fullCalcOnLoad="1"/>
</workbook>
</file>

<file path=xl/sharedStrings.xml><?xml version="1.0" encoding="utf-8"?>
<sst xmlns="http://schemas.openxmlformats.org/spreadsheetml/2006/main" count="3187" uniqueCount="980">
  <si>
    <t>ШТАТ № 010/420 Motor Rifle Brigade</t>
  </si>
  <si>
    <t>February 1943</t>
  </si>
  <si>
    <t xml:space="preserve"> </t>
  </si>
  <si>
    <t>Personnel</t>
  </si>
  <si>
    <t>Vehicles</t>
  </si>
  <si>
    <t>Tractors</t>
  </si>
  <si>
    <t>Tanks</t>
  </si>
  <si>
    <t>Armd Cars</t>
  </si>
  <si>
    <t>Weapons</t>
  </si>
  <si>
    <t>Radios</t>
  </si>
  <si>
    <t>Source</t>
  </si>
  <si>
    <t>Light</t>
  </si>
  <si>
    <t>Cargo</t>
  </si>
  <si>
    <t>Special</t>
  </si>
  <si>
    <t>Machine guns</t>
  </si>
  <si>
    <t>Guns</t>
  </si>
  <si>
    <t>Mortars</t>
  </si>
  <si>
    <t>Shtat</t>
  </si>
  <si>
    <t>010/370</t>
  </si>
  <si>
    <t>Officers</t>
  </si>
  <si>
    <t>NCO</t>
  </si>
  <si>
    <t xml:space="preserve">Men </t>
  </si>
  <si>
    <t>Total</t>
  </si>
  <si>
    <t>Civil-ians</t>
  </si>
  <si>
    <t>Cars</t>
  </si>
  <si>
    <t>GAZ-AA 1.5</t>
  </si>
  <si>
    <t>ZIS-5 2.5</t>
  </si>
  <si>
    <t>GAZ staff</t>
  </si>
  <si>
    <t>GAZ Ambul-ance</t>
  </si>
  <si>
    <t>GAZ Wrkshp A</t>
  </si>
  <si>
    <t>GAZ Wrkshp B</t>
  </si>
  <si>
    <t>PZS Battery charger</t>
  </si>
  <si>
    <t>Fuel truck ZIS-5</t>
  </si>
  <si>
    <t>Degassing truck with ADM-750</t>
  </si>
  <si>
    <t>Club bus</t>
  </si>
  <si>
    <t>Motor kitchen trailer</t>
  </si>
  <si>
    <t>Motor-cycles</t>
  </si>
  <si>
    <t>Vorosh-ilov</t>
  </si>
  <si>
    <t>CT3</t>
  </si>
  <si>
    <t>ST-2</t>
  </si>
  <si>
    <t>Heavy KV</t>
  </si>
  <si>
    <t>Medium T-34</t>
  </si>
  <si>
    <t>Light T-50 BT T-26</t>
  </si>
  <si>
    <t>T-60</t>
  </si>
  <si>
    <t>Armd Carriers</t>
  </si>
  <si>
    <t>Small BA-10</t>
  </si>
  <si>
    <t>Rifles</t>
  </si>
  <si>
    <t>Auto Rifles</t>
  </si>
  <si>
    <t>SMG</t>
  </si>
  <si>
    <t>Maxim</t>
  </si>
  <si>
    <t>AA MG &amp; AA DshK</t>
  </si>
  <si>
    <t>ATR</t>
  </si>
  <si>
    <t>76mm</t>
  </si>
  <si>
    <t>45mm</t>
  </si>
  <si>
    <t>37mm</t>
  </si>
  <si>
    <t>120mm</t>
  </si>
  <si>
    <t>82mm</t>
  </si>
  <si>
    <t>50mm</t>
  </si>
  <si>
    <t>M-13</t>
  </si>
  <si>
    <t>Knapsack flame-throwers</t>
  </si>
  <si>
    <t>Radio RSV</t>
  </si>
  <si>
    <t>Radio RB large antenna</t>
  </si>
  <si>
    <t>Radio RBS</t>
  </si>
  <si>
    <t>Radio RB</t>
  </si>
  <si>
    <t>Sabre/ MG Wagon</t>
  </si>
  <si>
    <t>Saddle</t>
  </si>
  <si>
    <t>Gas Masks</t>
  </si>
  <si>
    <t>Degas-sing unit</t>
  </si>
  <si>
    <t>Brigade</t>
  </si>
  <si>
    <t>010/420</t>
  </si>
  <si>
    <t>Rifle Bn</t>
  </si>
  <si>
    <t>010/421</t>
  </si>
  <si>
    <t>Mortar Bn</t>
  </si>
  <si>
    <t>010/422</t>
  </si>
  <si>
    <t>Artillery Division</t>
  </si>
  <si>
    <t>010/423</t>
  </si>
  <si>
    <t>ATR Co</t>
  </si>
  <si>
    <t>010/424</t>
  </si>
  <si>
    <t>SMG Co</t>
  </si>
  <si>
    <t>010/425</t>
  </si>
  <si>
    <t>Recce Co</t>
  </si>
  <si>
    <t>010/426</t>
  </si>
  <si>
    <t>Administration Co</t>
  </si>
  <si>
    <t>010/427</t>
  </si>
  <si>
    <t>Technical supply Co</t>
  </si>
  <si>
    <t>010/428</t>
  </si>
  <si>
    <t>Engineer Mine Co</t>
  </si>
  <si>
    <t>010/429</t>
  </si>
  <si>
    <t>Motor Vehicle Co</t>
  </si>
  <si>
    <t>010/430</t>
  </si>
  <si>
    <t>Medical Sanitary Pl</t>
  </si>
  <si>
    <t>010/431</t>
  </si>
  <si>
    <t>Additional units</t>
  </si>
  <si>
    <t>451 AA MG Co</t>
  </si>
  <si>
    <t>010/451</t>
  </si>
  <si>
    <t>Tank Regiments</t>
  </si>
  <si>
    <t>Tank Regt</t>
  </si>
  <si>
    <t>010/414</t>
  </si>
  <si>
    <t>010/414 late</t>
  </si>
  <si>
    <t>2 / 2</t>
  </si>
  <si>
    <t>Item</t>
  </si>
  <si>
    <t>ШТАТ № 010/420</t>
  </si>
  <si>
    <t>March 1943</t>
  </si>
  <si>
    <t>Command of a Motor Rifle Brigade</t>
  </si>
  <si>
    <t>1. Organisation</t>
  </si>
  <si>
    <t>1. Administration</t>
  </si>
  <si>
    <t>2. Staff</t>
  </si>
  <si>
    <t>3. Chiefs of Service</t>
  </si>
  <si>
    <t>4. Political Detachment</t>
  </si>
  <si>
    <t>5. Technical unit</t>
  </si>
  <si>
    <t>6. Special Detachment</t>
  </si>
  <si>
    <t>7. Chief of artillery</t>
  </si>
  <si>
    <t>8. Economic supply</t>
  </si>
  <si>
    <t>9. Commandants platoon for service and traffic control</t>
  </si>
  <si>
    <t>10. Transport Detachment</t>
  </si>
  <si>
    <t>Mar 43</t>
  </si>
  <si>
    <t>Aug 43</t>
  </si>
  <si>
    <t>2. Personnel</t>
  </si>
  <si>
    <t>unknown</t>
  </si>
  <si>
    <t>Command personnel</t>
  </si>
  <si>
    <t>Warrant Officers</t>
  </si>
  <si>
    <t>Soldiers</t>
  </si>
  <si>
    <t>total</t>
  </si>
  <si>
    <t>3. Material items and Transport</t>
  </si>
  <si>
    <t>Material items</t>
  </si>
  <si>
    <t>Machine Gun DP</t>
  </si>
  <si>
    <t>Motor Transport</t>
  </si>
  <si>
    <t>Light motor vehicles</t>
  </si>
  <si>
    <t xml:space="preserve">Rifles </t>
  </si>
  <si>
    <t>Cargo motor vehicles 1.5t</t>
  </si>
  <si>
    <t>LMG</t>
  </si>
  <si>
    <t xml:space="preserve">Motor vehicle Staff GAZ-AA </t>
  </si>
  <si>
    <t>Motor vehicle Ambulance GAZ-AA</t>
  </si>
  <si>
    <t>Motor vehicle Club</t>
  </si>
  <si>
    <t>Administration of Motor Rifle Brigade</t>
  </si>
  <si>
    <t>Name of posts, material items and transport</t>
  </si>
  <si>
    <t>Rank</t>
  </si>
  <si>
    <t>Individual equipment</t>
  </si>
  <si>
    <t>Number of posts</t>
  </si>
  <si>
    <t>Material items and transport</t>
  </si>
  <si>
    <t>military speciality</t>
  </si>
  <si>
    <t>salary</t>
  </si>
  <si>
    <t>Pistols</t>
  </si>
  <si>
    <t>Binoculars</t>
  </si>
  <si>
    <t>Compass</t>
  </si>
  <si>
    <t>№1</t>
  </si>
  <si>
    <t>№2</t>
  </si>
  <si>
    <t>№3</t>
  </si>
  <si>
    <t>№4</t>
  </si>
  <si>
    <t>№5</t>
  </si>
  <si>
    <t xml:space="preserve">  </t>
  </si>
  <si>
    <t>1.Command</t>
  </si>
  <si>
    <t>Commander of brigade</t>
  </si>
  <si>
    <t>Colonel General-Major</t>
  </si>
  <si>
    <t>Military commissar</t>
  </si>
  <si>
    <t>Colonel Commissar. Brigade Commissar</t>
  </si>
  <si>
    <t>Deputy Commander of brigade</t>
  </si>
  <si>
    <t xml:space="preserve">Colonel  </t>
  </si>
  <si>
    <t>Assistant commander brigade for technical units</t>
  </si>
  <si>
    <r>
      <rPr>
        <sz val="10"/>
        <rFont val="Gill Sans MT"/>
        <family val="2"/>
      </rPr>
      <t>Military engineer 1</t>
    </r>
    <r>
      <rPr>
        <vertAlign val="superscript"/>
        <sz val="10"/>
        <rFont val="Gill Sans MT"/>
        <family val="2"/>
      </rPr>
      <t>st</t>
    </r>
    <r>
      <rPr>
        <sz val="10"/>
        <rFont val="Gill Sans MT"/>
        <family val="2"/>
      </rPr>
      <t xml:space="preserve"> grade</t>
    </r>
  </si>
  <si>
    <t>Assistant commander of brigade housekeeping items – chief of Rear</t>
  </si>
  <si>
    <t>2.Staff</t>
  </si>
  <si>
    <t>Chief of staff</t>
  </si>
  <si>
    <t>Lieutenant Colonel</t>
  </si>
  <si>
    <t>Senior battalion. Commissar-colonel commissar</t>
  </si>
  <si>
    <t>Deputy chief of staff for operational work</t>
  </si>
  <si>
    <t>Assistant chief of staff for operational work</t>
  </si>
  <si>
    <t>Major</t>
  </si>
  <si>
    <t>Assistant chief of staff for reconnaissance service</t>
  </si>
  <si>
    <t>Assistant chief of staff for reconnaissance</t>
  </si>
  <si>
    <t>Assistant chief of staff  for personnel accounting</t>
  </si>
  <si>
    <t>Engineer 3rd grade</t>
  </si>
  <si>
    <t>Assistant chief of staff for special communications</t>
  </si>
  <si>
    <t>Captain</t>
  </si>
  <si>
    <t>Communications officer</t>
  </si>
  <si>
    <t>Senior Captain. Lieutenant</t>
  </si>
  <si>
    <t>Office clerk</t>
  </si>
  <si>
    <r>
      <rPr>
        <sz val="10"/>
        <rFont val="Gill Sans MT"/>
        <family val="2"/>
      </rPr>
      <t>Technical Intendant 2</t>
    </r>
    <r>
      <rPr>
        <vertAlign val="superscript"/>
        <sz val="10"/>
        <rFont val="Gill Sans MT"/>
        <family val="2"/>
      </rPr>
      <t>nd</t>
    </r>
    <r>
      <rPr>
        <sz val="10"/>
        <rFont val="Gill Sans MT"/>
        <family val="2"/>
      </rPr>
      <t xml:space="preserve"> grade</t>
    </r>
  </si>
  <si>
    <t>Sgt Major Clerk</t>
  </si>
  <si>
    <t>Senior sergeant of administrative service</t>
  </si>
  <si>
    <t>Senior Clerk</t>
  </si>
  <si>
    <t>Sergeant of administrative service</t>
  </si>
  <si>
    <t>3.Chief of services</t>
  </si>
  <si>
    <t>Chief engineer service</t>
  </si>
  <si>
    <t>Chief chemical service</t>
  </si>
  <si>
    <t>Chief communications</t>
  </si>
  <si>
    <t>46a</t>
  </si>
  <si>
    <t>Brigade doctor</t>
  </si>
  <si>
    <r>
      <rPr>
        <sz val="10"/>
        <rFont val="Gill Sans MT"/>
        <family val="2"/>
      </rPr>
      <t>Brigade doctor 1</t>
    </r>
    <r>
      <rPr>
        <vertAlign val="superscript"/>
        <sz val="10"/>
        <rFont val="Gill Sans MT"/>
        <family val="2"/>
      </rPr>
      <t>st</t>
    </r>
    <r>
      <rPr>
        <sz val="10"/>
        <rFont val="Gill Sans MT"/>
        <family val="2"/>
      </rPr>
      <t xml:space="preserve"> grade</t>
    </r>
  </si>
  <si>
    <t>Chief of political Detachment</t>
  </si>
  <si>
    <t xml:space="preserve">Colonel Commissar </t>
  </si>
  <si>
    <t>Deputy chief of political Detachment</t>
  </si>
  <si>
    <t>Senior Political Battalion Commissar</t>
  </si>
  <si>
    <t>Senior instructor</t>
  </si>
  <si>
    <t>Senior Political Instructor</t>
  </si>
  <si>
    <t>Instructor for accounting for Party and Komsomol members</t>
  </si>
  <si>
    <t>Junior Political Instructor</t>
  </si>
  <si>
    <t>Secretary Political Detachment</t>
  </si>
  <si>
    <t>Party Commissar</t>
  </si>
  <si>
    <t>Secretary of the Party commission</t>
  </si>
  <si>
    <t>concurrently with above post</t>
  </si>
  <si>
    <t>5.Special Detachment (of the Special Staff)</t>
  </si>
  <si>
    <t>6. Technical units (Company Commander of Technical Units ПКТЧ)</t>
  </si>
  <si>
    <t>Chief of technical unit. Deputy commander brigade for technical units</t>
  </si>
  <si>
    <t>Deputy chief Technical unit for repair and maintenance</t>
  </si>
  <si>
    <t>Military engineer 3rd grade</t>
  </si>
  <si>
    <t>Assistant chief of technical units for supply of fuel</t>
  </si>
  <si>
    <t>Military technician 2nd grade</t>
  </si>
  <si>
    <t>Technical Intendant 2nd grade</t>
  </si>
  <si>
    <t>Junior sergeant</t>
  </si>
  <si>
    <t>7. Artillery Supply</t>
  </si>
  <si>
    <t>Chief of artillery</t>
  </si>
  <si>
    <t>handwritten addition</t>
  </si>
  <si>
    <t>Chief of artillery supply</t>
  </si>
  <si>
    <r>
      <rPr>
        <sz val="10"/>
        <rFont val="Gill Sans MT"/>
        <family val="2"/>
      </rPr>
      <t>Military engineer 3</t>
    </r>
    <r>
      <rPr>
        <vertAlign val="superscript"/>
        <sz val="10"/>
        <rFont val="Gill Sans MT"/>
        <family val="2"/>
      </rPr>
      <t>rd</t>
    </r>
    <r>
      <rPr>
        <sz val="10"/>
        <rFont val="Gill Sans MT"/>
        <family val="2"/>
      </rPr>
      <t xml:space="preserve"> grade</t>
    </r>
  </si>
  <si>
    <t>Deputy chief of artillery supply</t>
  </si>
  <si>
    <r>
      <rPr>
        <sz val="10"/>
        <rFont val="Gill Sans MT"/>
        <family val="2"/>
      </rPr>
      <t>Military technician 1</t>
    </r>
    <r>
      <rPr>
        <vertAlign val="superscript"/>
        <sz val="10"/>
        <rFont val="Gill Sans MT"/>
        <family val="2"/>
      </rPr>
      <t>st</t>
    </r>
    <r>
      <rPr>
        <sz val="10"/>
        <rFont val="Gill Sans MT"/>
        <family val="2"/>
      </rPr>
      <t xml:space="preserve"> grade</t>
    </r>
  </si>
  <si>
    <t>8. Economic Detachment</t>
  </si>
  <si>
    <t>Chief of munitions supply</t>
  </si>
  <si>
    <r>
      <rPr>
        <sz val="10"/>
        <rFont val="Gill Sans MT"/>
        <family val="2"/>
      </rPr>
      <t>Intendant 3</t>
    </r>
    <r>
      <rPr>
        <vertAlign val="superscript"/>
        <sz val="10"/>
        <rFont val="Gill Sans MT"/>
        <family val="2"/>
      </rPr>
      <t>rd</t>
    </r>
    <r>
      <rPr>
        <sz val="10"/>
        <rFont val="Gill Sans MT"/>
        <family val="2"/>
      </rPr>
      <t xml:space="preserve"> grade</t>
    </r>
  </si>
  <si>
    <t>Chief of rations supply</t>
  </si>
  <si>
    <t>ditto</t>
  </si>
  <si>
    <t>Chief of finance units</t>
  </si>
  <si>
    <t>9. Platoon of the Commandants service and traffic control</t>
  </si>
  <si>
    <t>Commander of Commandants platoon – deputy chief of the commandants staff</t>
  </si>
  <si>
    <t>Senior Lieutenant</t>
  </si>
  <si>
    <t>Deputy commander of platoon</t>
  </si>
  <si>
    <t xml:space="preserve">Senior Sergeant  </t>
  </si>
  <si>
    <t>Commandants Detachment</t>
  </si>
  <si>
    <t xml:space="preserve">Sergeant  </t>
  </si>
  <si>
    <t>Assistant of the commandants Detachment</t>
  </si>
  <si>
    <t>Machine gunner</t>
  </si>
  <si>
    <t>Rifleman</t>
  </si>
  <si>
    <t>Machine gun DP</t>
  </si>
  <si>
    <t>Commander of the detachment</t>
  </si>
  <si>
    <t>Driver Sgt Major</t>
  </si>
  <si>
    <t xml:space="preserve">Driver  </t>
  </si>
  <si>
    <t>Motor Vehicle Light</t>
  </si>
  <si>
    <t>Motor Vehicle Ambulance GAZ-AA</t>
  </si>
  <si>
    <t>Motor Vehicle Staff Office GAZ-AA</t>
  </si>
  <si>
    <t>Motor Vehicle Club Bus</t>
  </si>
  <si>
    <t>Motor Vehicle Cargo 1.5t for property and personnel</t>
  </si>
  <si>
    <t>Radio technician</t>
  </si>
  <si>
    <t>Military technician 1st grade</t>
  </si>
  <si>
    <t>Military shop?</t>
  </si>
  <si>
    <t>Total in administration</t>
  </si>
  <si>
    <t>+2 unidentified staff</t>
  </si>
  <si>
    <t>ШТАТ № 010/421</t>
  </si>
  <si>
    <t>Motor Rifle Battalion of a Motor Rifle Brigade</t>
  </si>
  <si>
    <t>2. Rifle Companies – in battalion 3</t>
  </si>
  <si>
    <t>3. Platoon SMG troops</t>
  </si>
  <si>
    <t>4. Company of ATR troops</t>
  </si>
  <si>
    <t>5. AT gun battery</t>
  </si>
  <si>
    <t>6. Mortar battery 82mm mortars</t>
  </si>
  <si>
    <t>7. Company for supply</t>
  </si>
  <si>
    <t>8. Medical Aid point</t>
  </si>
  <si>
    <t>9. Machine gun Company</t>
  </si>
  <si>
    <t>Battalion total</t>
  </si>
  <si>
    <t>76mm gun or 45mm AT gun</t>
  </si>
  <si>
    <t>Mortar 82mm</t>
  </si>
  <si>
    <t>Machine gun heavy</t>
  </si>
  <si>
    <t>Machine gun light</t>
  </si>
  <si>
    <t>AT Rifle</t>
  </si>
  <si>
    <t>Radio RV extended antenna</t>
  </si>
  <si>
    <t>Radio RVS</t>
  </si>
  <si>
    <t>Motor vehicle light</t>
  </si>
  <si>
    <t>Motor vehicle cargo 1.5t</t>
  </si>
  <si>
    <t>Motor vehicle cargo 2.5t</t>
  </si>
  <si>
    <t>Motor vehicle Ambulance</t>
  </si>
  <si>
    <t>Motor vehicle Workshop type A</t>
  </si>
  <si>
    <t>total vehicles</t>
  </si>
  <si>
    <t>Motorcycle with sidecar</t>
  </si>
  <si>
    <t>Motor trailer kitchen</t>
  </si>
  <si>
    <t xml:space="preserve">Material items  </t>
  </si>
  <si>
    <t>1.5t</t>
  </si>
  <si>
    <t>2.5t</t>
  </si>
  <si>
    <t>Specialist</t>
  </si>
  <si>
    <t>kitchen trailer</t>
  </si>
  <si>
    <t>motorcycle</t>
  </si>
  <si>
    <t>a) Command</t>
  </si>
  <si>
    <t>Commander of battalion</t>
  </si>
  <si>
    <t>Battalion commissar</t>
  </si>
  <si>
    <t>Deputy commander of battalion</t>
  </si>
  <si>
    <t>Assistant commander of technical units</t>
  </si>
  <si>
    <t>Assistant commander of battalion for economic units</t>
  </si>
  <si>
    <t>b) Staff</t>
  </si>
  <si>
    <t>Adjutant senior</t>
  </si>
  <si>
    <t xml:space="preserve">Adjutant  </t>
  </si>
  <si>
    <t>Chief of communications</t>
  </si>
  <si>
    <t>Lieutenant</t>
  </si>
  <si>
    <t>Chief of chemical service</t>
  </si>
  <si>
    <t>Chief of engineer service</t>
  </si>
  <si>
    <t>Senior clerk</t>
  </si>
  <si>
    <t>sergeant of administrative service</t>
  </si>
  <si>
    <t>Motorcyclist</t>
  </si>
  <si>
    <t>Motorcycle and sidecar</t>
  </si>
  <si>
    <t>c) Party political apparatus</t>
  </si>
  <si>
    <r>
      <rPr>
        <sz val="10"/>
        <rFont val="Gill Sans MT"/>
        <family val="2"/>
      </rPr>
      <t>1</t>
    </r>
    <r>
      <rPr>
        <vertAlign val="superscript"/>
        <sz val="10"/>
        <rFont val="Gill Sans MT"/>
        <family val="2"/>
      </rPr>
      <t>st</t>
    </r>
    <r>
      <rPr>
        <sz val="10"/>
        <rFont val="Gill Sans MT"/>
        <family val="2"/>
      </rPr>
      <t xml:space="preserve"> secretary of Party organisation</t>
    </r>
  </si>
  <si>
    <t>by individual</t>
  </si>
  <si>
    <r>
      <rPr>
        <sz val="10"/>
        <rFont val="Gill Sans MT"/>
        <family val="2"/>
      </rPr>
      <t>1</t>
    </r>
    <r>
      <rPr>
        <vertAlign val="superscript"/>
        <sz val="10"/>
        <rFont val="Gill Sans MT"/>
        <family val="2"/>
      </rPr>
      <t>st</t>
    </r>
    <r>
      <rPr>
        <sz val="10"/>
        <rFont val="Gill Sans MT"/>
        <family val="2"/>
      </rPr>
      <t xml:space="preserve"> secretary of the Komsomol organisation</t>
    </r>
  </si>
  <si>
    <t>on the ground</t>
  </si>
  <si>
    <t xml:space="preserve">d) Technical unit for munitions </t>
  </si>
  <si>
    <t>Chief of technical unit – Asst commander battalion technical units</t>
  </si>
  <si>
    <t>Chief of munitions</t>
  </si>
  <si>
    <r>
      <rPr>
        <sz val="10"/>
        <rFont val="Gill Sans MT"/>
        <family val="2"/>
      </rPr>
      <t>Military technician 2</t>
    </r>
    <r>
      <rPr>
        <vertAlign val="superscript"/>
        <sz val="10"/>
        <rFont val="Gill Sans MT"/>
        <family val="2"/>
      </rPr>
      <t>nd</t>
    </r>
    <r>
      <rPr>
        <sz val="10"/>
        <rFont val="Gill Sans MT"/>
        <family val="2"/>
      </rPr>
      <t xml:space="preserve"> grade</t>
    </r>
  </si>
  <si>
    <t>e) Economic supply</t>
  </si>
  <si>
    <t>Chief of economic supply – Asst commander battalion for economic units</t>
  </si>
  <si>
    <t>Asst chief of economic unit</t>
  </si>
  <si>
    <r>
      <rPr>
        <sz val="10"/>
        <rFont val="Gill Sans MT"/>
        <family val="2"/>
      </rPr>
      <t>Technical intendant 1</t>
    </r>
    <r>
      <rPr>
        <vertAlign val="superscript"/>
        <sz val="10"/>
        <rFont val="Gill Sans MT"/>
        <family val="2"/>
      </rPr>
      <t>st</t>
    </r>
    <r>
      <rPr>
        <sz val="10"/>
        <rFont val="Gill Sans MT"/>
        <family val="2"/>
      </rPr>
      <t xml:space="preserve"> grade</t>
    </r>
  </si>
  <si>
    <t>Chief of finance</t>
  </si>
  <si>
    <t>Sergeant-major clerk</t>
  </si>
  <si>
    <t>f) Communications platoon</t>
  </si>
  <si>
    <t>Commander of platoon – chief communications of battalion</t>
  </si>
  <si>
    <t>Radio detachment</t>
  </si>
  <si>
    <t>Commander of detachment</t>
  </si>
  <si>
    <t>Senior sergeant</t>
  </si>
  <si>
    <t>Senior radio operator</t>
  </si>
  <si>
    <t>Radio operator</t>
  </si>
  <si>
    <t>Driver</t>
  </si>
  <si>
    <t>Radio station RV with extended antenna</t>
  </si>
  <si>
    <t>Radio station RVS</t>
  </si>
  <si>
    <t>Motor vehicle cargo 1.5t for radios</t>
  </si>
  <si>
    <t>Telephone detachment</t>
  </si>
  <si>
    <t>Senior telephonist</t>
  </si>
  <si>
    <t>Lance corporal</t>
  </si>
  <si>
    <t>Telephonist</t>
  </si>
  <si>
    <t>total for company</t>
  </si>
  <si>
    <t>2. Rifle Company</t>
  </si>
  <si>
    <t>in the battalion 2 companies</t>
  </si>
  <si>
    <t>Commander of company</t>
  </si>
  <si>
    <t>Political instructor</t>
  </si>
  <si>
    <t>Political officer</t>
  </si>
  <si>
    <t>Deputy commander of company</t>
  </si>
  <si>
    <t>a) Administrative detachment</t>
  </si>
  <si>
    <t>Sergeant-major</t>
  </si>
  <si>
    <t>Sergeant  Major</t>
  </si>
  <si>
    <t>Storekeeper clerk</t>
  </si>
  <si>
    <t>Observer</t>
  </si>
  <si>
    <t>Signaller</t>
  </si>
  <si>
    <t>Instructor Medic</t>
  </si>
  <si>
    <t>Medic</t>
  </si>
  <si>
    <t>Gunsmith</t>
  </si>
  <si>
    <t>Sergeant of technical service</t>
  </si>
  <si>
    <t>b) Rifle platoon</t>
  </si>
  <si>
    <t>in the company – 3</t>
  </si>
  <si>
    <t xml:space="preserve">Commander of platoon  </t>
  </si>
  <si>
    <t>4 Rifle sections</t>
  </si>
  <si>
    <t>Section commander</t>
  </si>
  <si>
    <t>Deputy section commander</t>
  </si>
  <si>
    <t>Machine gunner / No1</t>
  </si>
  <si>
    <t xml:space="preserve">Machine gunner  </t>
  </si>
  <si>
    <t>Riflemen</t>
  </si>
  <si>
    <t>total in platoon</t>
  </si>
  <si>
    <t>total in 3 platoons</t>
  </si>
  <si>
    <t>c) Machine gun platoon</t>
  </si>
  <si>
    <t>Assistant section commander and gunner</t>
  </si>
  <si>
    <t>total in company</t>
  </si>
  <si>
    <t>total in 3 companies</t>
  </si>
  <si>
    <t>3. SMG Platoon</t>
  </si>
  <si>
    <t>Assistant commander platoon</t>
  </si>
  <si>
    <t>Riflemen with SMG</t>
  </si>
  <si>
    <t>4. Company of AT Rifles</t>
  </si>
  <si>
    <t>a. Platoon AT Rifles</t>
  </si>
  <si>
    <t>in company – 3</t>
  </si>
  <si>
    <t>Asst Commander of platoon</t>
  </si>
  <si>
    <t>Deputy section commander - Senior AT Rifle gunner</t>
  </si>
  <si>
    <t>Senior gunners</t>
  </si>
  <si>
    <t>Number 2</t>
  </si>
  <si>
    <t>Rifle PTR</t>
  </si>
  <si>
    <t>Commander of battery</t>
  </si>
  <si>
    <t>Deputy commander of battery</t>
  </si>
  <si>
    <t>1. Platoon</t>
  </si>
  <si>
    <t>in battery – 2</t>
  </si>
  <si>
    <t>Deputy section commander and gunner</t>
  </si>
  <si>
    <t>Number 2 gunners</t>
  </si>
  <si>
    <t>76mm gun / PTO lightweight 45mm</t>
  </si>
  <si>
    <t>total in 2 platoons</t>
  </si>
  <si>
    <t xml:space="preserve">total in battery </t>
  </si>
  <si>
    <t>6. Mortar Battery</t>
  </si>
  <si>
    <t>Sergeant-major of company – also commander of detachment</t>
  </si>
  <si>
    <t>b) Platoon 82mm mortars</t>
  </si>
  <si>
    <t xml:space="preserve">in company -2 </t>
  </si>
  <si>
    <t>Deputy commander of detachment – also gunner</t>
  </si>
  <si>
    <t>Mortar gunner</t>
  </si>
  <si>
    <t>Motor vehicle cargo 1.5t for personnel weapons and munitions</t>
  </si>
  <si>
    <t>deleted</t>
  </si>
  <si>
    <t>a) Motor transport platoon</t>
  </si>
  <si>
    <t xml:space="preserve">Four sections/squads for transportation of personnel and weapons </t>
  </si>
  <si>
    <t>Motor Vehicle light</t>
  </si>
  <si>
    <t xml:space="preserve">Motor Vehicle cargo 1.5t for personnel  </t>
  </si>
  <si>
    <t>total of 4 detachments</t>
  </si>
  <si>
    <t xml:space="preserve">Section/squad for delivery of ammunition, fuel, engineer, chemical and signal materials/equipment. </t>
  </si>
  <si>
    <t>Supply of fuel</t>
  </si>
  <si>
    <t>driver</t>
  </si>
  <si>
    <t>Motor vehicle cargo 2.5t for munitions</t>
  </si>
  <si>
    <t>Motor vehicle cargo 1.5t for chemical and signals materials</t>
  </si>
  <si>
    <t>Motor vehicle cargo 2.5t barrels of fuel</t>
  </si>
  <si>
    <t>total for platoon</t>
  </si>
  <si>
    <t>b) Repair platoon</t>
  </si>
  <si>
    <t>Detachment for machine repair</t>
  </si>
  <si>
    <t>Brigade sergeant major</t>
  </si>
  <si>
    <t>senior sergeant technical service</t>
  </si>
  <si>
    <t>Electrician</t>
  </si>
  <si>
    <t>sergeant technical service</t>
  </si>
  <si>
    <t>Locksmith</t>
  </si>
  <si>
    <t>Workshop Type A</t>
  </si>
  <si>
    <t>Motor Vehicle cargo 1.5t for spares</t>
  </si>
  <si>
    <t>Detachment for repair of weapons</t>
  </si>
  <si>
    <t>Technician for artillery</t>
  </si>
  <si>
    <t>Master of artillery</t>
  </si>
  <si>
    <t>Master of weapons – machine guns</t>
  </si>
  <si>
    <t>Master of chemical protection</t>
  </si>
  <si>
    <t>Motor vehicle cargo 1.5t for workshops and personnel</t>
  </si>
  <si>
    <t>c) Platoon for economic supply</t>
  </si>
  <si>
    <r>
      <rPr>
        <sz val="10"/>
        <rFont val="Gill Sans MT"/>
        <family val="2"/>
      </rPr>
      <t>Technical intendant 2</t>
    </r>
    <r>
      <rPr>
        <vertAlign val="superscript"/>
        <sz val="10"/>
        <rFont val="Gill Sans MT"/>
        <family val="2"/>
      </rPr>
      <t>nd</t>
    </r>
    <r>
      <rPr>
        <sz val="10"/>
        <rFont val="Gill Sans MT"/>
        <family val="2"/>
      </rPr>
      <t xml:space="preserve"> grade</t>
    </r>
  </si>
  <si>
    <t>Senior storekeeper</t>
  </si>
  <si>
    <t>Senior cook</t>
  </si>
  <si>
    <t>Cook</t>
  </si>
  <si>
    <t>Cobbler</t>
  </si>
  <si>
    <t>Motor vehicle cargo 2.5t for rations and towing kitchen trailer</t>
  </si>
  <si>
    <t>Motor vehicle cargo 1.5t for rations</t>
  </si>
  <si>
    <t>Motor vehicle cargo 1.5t for personnel, sanitary stores</t>
  </si>
  <si>
    <t>Kitchen trailer</t>
  </si>
  <si>
    <t>8. Point for medical aid</t>
  </si>
  <si>
    <t>Battalion doctor</t>
  </si>
  <si>
    <r>
      <rPr>
        <sz val="10"/>
        <rFont val="Gill Sans MT"/>
        <family val="2"/>
      </rPr>
      <t>Military doctor 3</t>
    </r>
    <r>
      <rPr>
        <vertAlign val="superscript"/>
        <sz val="10"/>
        <rFont val="Gill Sans MT"/>
        <family val="2"/>
      </rPr>
      <t>rd</t>
    </r>
    <r>
      <rPr>
        <sz val="10"/>
        <rFont val="Gill Sans MT"/>
        <family val="2"/>
      </rPr>
      <t xml:space="preserve"> grade</t>
    </r>
  </si>
  <si>
    <t>Medical assitant</t>
  </si>
  <si>
    <t>Military medical assistant</t>
  </si>
  <si>
    <t>Senior medic</t>
  </si>
  <si>
    <t>senior sergeant of medical service</t>
  </si>
  <si>
    <t>Motor vehicle ambulance GAZ-AA</t>
  </si>
  <si>
    <t>9. Machine gun company</t>
  </si>
  <si>
    <t>Political leader</t>
  </si>
  <si>
    <t>a) Machine gun platoon</t>
  </si>
  <si>
    <t>Asst section commander</t>
  </si>
  <si>
    <t>Machine gun number</t>
  </si>
  <si>
    <t>total for battalion</t>
  </si>
  <si>
    <t>Earlier AT Rifle company</t>
  </si>
  <si>
    <t>August 1943</t>
  </si>
  <si>
    <t>source</t>
  </si>
  <si>
    <t>Nafziger German report 944RBXA</t>
  </si>
  <si>
    <t>Album 54</t>
  </si>
  <si>
    <t>HMG</t>
  </si>
  <si>
    <t xml:space="preserve">Motorcycle  </t>
  </si>
  <si>
    <t>ШТАТ № 010/422</t>
  </si>
  <si>
    <t>Mortar battalion of a Motor Rifle Brigade</t>
  </si>
  <si>
    <t>1. Command</t>
  </si>
  <si>
    <t>3. Economic unit</t>
  </si>
  <si>
    <t>4. Platoon for communications</t>
  </si>
  <si>
    <t>5. Company  82mm mortars – in battalion 2</t>
  </si>
  <si>
    <t>6. Company of 120mm mortars</t>
  </si>
  <si>
    <t>7. Point for medical aid</t>
  </si>
  <si>
    <t>8. Workshop for weapon repair</t>
  </si>
  <si>
    <t>9. Transport platoon</t>
  </si>
  <si>
    <t>Feb 43</t>
  </si>
  <si>
    <t>Mortar 120mm</t>
  </si>
  <si>
    <t>Radio station RB with extended antenna</t>
  </si>
  <si>
    <t>Deputy Commander Battalion</t>
  </si>
  <si>
    <t>Senior adjutant</t>
  </si>
  <si>
    <t>Adjutant</t>
  </si>
  <si>
    <t>Senior lieutenant</t>
  </si>
  <si>
    <t>Assistant Commander battalion for economic unit</t>
  </si>
  <si>
    <t>Chief of artillery-technical supply</t>
  </si>
  <si>
    <t>Chief intendant for supply</t>
  </si>
  <si>
    <t>Deputy administrator of treasury</t>
  </si>
  <si>
    <r>
      <rPr>
        <sz val="10"/>
        <rFont val="Gill Sans MT"/>
        <family val="2"/>
      </rPr>
      <t>Technical 2</t>
    </r>
    <r>
      <rPr>
        <vertAlign val="superscript"/>
        <sz val="10"/>
        <rFont val="Gill Sans MT"/>
        <family val="2"/>
      </rPr>
      <t>nd</t>
    </r>
    <r>
      <rPr>
        <sz val="10"/>
        <rFont val="Gill Sans MT"/>
        <family val="2"/>
      </rPr>
      <t xml:space="preserve"> grade</t>
    </r>
  </si>
  <si>
    <t>4.Platoon for communications</t>
  </si>
  <si>
    <t>Commander of platoon</t>
  </si>
  <si>
    <t>sergeant</t>
  </si>
  <si>
    <t>Radio-telephonist Senior</t>
  </si>
  <si>
    <t>Radio-telephonist</t>
  </si>
  <si>
    <t>junior sergeant</t>
  </si>
  <si>
    <t>Soldier</t>
  </si>
  <si>
    <t>5. Company of 82mm mortars</t>
  </si>
  <si>
    <t>in battalion – 2</t>
  </si>
  <si>
    <t>Deputy commander company</t>
  </si>
  <si>
    <t>a) 2 platoons 82mm mortars</t>
  </si>
  <si>
    <t>Commander of section</t>
  </si>
  <si>
    <t>senior sergeant</t>
  </si>
  <si>
    <t>Deputy commander of section – also mortar man</t>
  </si>
  <si>
    <t>Mortar man</t>
  </si>
  <si>
    <t>total of 2 platoons</t>
  </si>
  <si>
    <t>total in 2 company</t>
  </si>
  <si>
    <t>6. Company 120mm mortars</t>
  </si>
  <si>
    <t>Company sergeant-major</t>
  </si>
  <si>
    <t>Senior scout-observer</t>
  </si>
  <si>
    <t>Scout-observer</t>
  </si>
  <si>
    <t>b) 2 Firing platoons</t>
  </si>
  <si>
    <t>Deputy commander of section – also gunner</t>
  </si>
  <si>
    <t>Gunner</t>
  </si>
  <si>
    <t>Senior paramedic</t>
  </si>
  <si>
    <t>Senior military paramedic</t>
  </si>
  <si>
    <t>8. Workshop for military equipment</t>
  </si>
  <si>
    <t>Chief of workshop artillery technician</t>
  </si>
  <si>
    <t>Military technician 2 grade</t>
  </si>
  <si>
    <t>Mortar craftsman</t>
  </si>
  <si>
    <t>Lavatory</t>
  </si>
  <si>
    <t>Motor vehicle cargo 2.5t for 120mm mortars</t>
  </si>
  <si>
    <t>Motor vehicle cargo 1.5t for personnel of 120mm mortar company</t>
  </si>
  <si>
    <t>Motor vehicle cargo 1.5t for material 82mm mortars</t>
  </si>
  <si>
    <t>Motor vehicle cargo 1.5t for munitions, fuel and military equipment</t>
  </si>
  <si>
    <t xml:space="preserve">Motor vehicle cargo 1.5t for personnel  </t>
  </si>
  <si>
    <t>Motor vehicle cargo 2.5t for kitchen trailer</t>
  </si>
  <si>
    <t>Unknown personnel</t>
  </si>
  <si>
    <t>Total for battalion</t>
  </si>
  <si>
    <t>ШТАТ № 010/423</t>
  </si>
  <si>
    <t>Artillery division of a Motor Rifle Brigade</t>
  </si>
  <si>
    <t>2. Main divisions. Battery (in division 3)</t>
  </si>
  <si>
    <t>3. Sub-unit for supply</t>
  </si>
  <si>
    <t>Gun 76mm (USV)</t>
  </si>
  <si>
    <t xml:space="preserve">Radio station RB  </t>
  </si>
  <si>
    <t>A. Command</t>
  </si>
  <si>
    <t>Commander of division</t>
  </si>
  <si>
    <t>battalion commissar</t>
  </si>
  <si>
    <t>deleted Aug 43</t>
  </si>
  <si>
    <t>Asst Commander Division</t>
  </si>
  <si>
    <t>captain</t>
  </si>
  <si>
    <t>Sergeant major</t>
  </si>
  <si>
    <t>B. Staff</t>
  </si>
  <si>
    <t>senior lieutentant</t>
  </si>
  <si>
    <t>lieutenant</t>
  </si>
  <si>
    <t>Instructor chemical protection</t>
  </si>
  <si>
    <t>junior sergeant of administrtive service</t>
  </si>
  <si>
    <t>C. Party-Political Apparatus</t>
  </si>
  <si>
    <r>
      <rPr>
        <sz val="10"/>
        <rFont val="Gill Sans MT"/>
        <family val="2"/>
      </rPr>
      <t>1</t>
    </r>
    <r>
      <rPr>
        <vertAlign val="superscript"/>
        <sz val="10"/>
        <rFont val="Gill Sans MT"/>
        <family val="2"/>
      </rPr>
      <t>st</t>
    </r>
    <r>
      <rPr>
        <sz val="10"/>
        <rFont val="Gill Sans MT"/>
        <family val="2"/>
      </rPr>
      <t xml:space="preserve"> Secretary of the Party organisation</t>
    </r>
  </si>
  <si>
    <t>according to availability</t>
  </si>
  <si>
    <t>D. Technical unit and munitions supply</t>
  </si>
  <si>
    <t>Chief of technical unit</t>
  </si>
  <si>
    <t>E. Administrative platoon</t>
  </si>
  <si>
    <t>1.Reconnaissance detachment</t>
  </si>
  <si>
    <t>Sergeant</t>
  </si>
  <si>
    <t>Senior scout</t>
  </si>
  <si>
    <t>Scout</t>
  </si>
  <si>
    <t>originial shtat total incorrect</t>
  </si>
  <si>
    <t>2.Communications detachment</t>
  </si>
  <si>
    <t>3. Department for radio communication</t>
  </si>
  <si>
    <t>Commander of detachment also chief of repair unit</t>
  </si>
  <si>
    <t>Senior radiotelegraphist</t>
  </si>
  <si>
    <t>Radiotelegraphist</t>
  </si>
  <si>
    <t>Driver-electrician</t>
  </si>
  <si>
    <t>lance corporal</t>
  </si>
  <si>
    <t>total in administration</t>
  </si>
  <si>
    <t xml:space="preserve">F. Main units. Battery </t>
  </si>
  <si>
    <t>(in division 3)</t>
  </si>
  <si>
    <t>Deputy commander battery</t>
  </si>
  <si>
    <t>Instructor medic</t>
  </si>
  <si>
    <t>1. Administration platoon</t>
  </si>
  <si>
    <t>Platoon commander</t>
  </si>
  <si>
    <t>Asst commander platoon</t>
  </si>
  <si>
    <t>Reconnaissance detachment</t>
  </si>
  <si>
    <t>Commander of detachment – also commander of platoon</t>
  </si>
  <si>
    <t>Communications detachment</t>
  </si>
  <si>
    <t>Motor vehicle cargo 1.5t for signals equipment</t>
  </si>
  <si>
    <t>Radio station RB</t>
  </si>
  <si>
    <t>total in administration platoon</t>
  </si>
  <si>
    <t>2.Two gun platoons</t>
  </si>
  <si>
    <t>Commander guns</t>
  </si>
  <si>
    <t>Deputy commander guns also gunner</t>
  </si>
  <si>
    <t>Commander of tractor detachment</t>
  </si>
  <si>
    <t>Motor vehicle cargo 2.5t for guns</t>
  </si>
  <si>
    <t>total for battery</t>
  </si>
  <si>
    <t>total for 3 batteries</t>
  </si>
  <si>
    <t>G. Repair unit</t>
  </si>
  <si>
    <t>A. Park platoon</t>
  </si>
  <si>
    <t>1. Repair detachment</t>
  </si>
  <si>
    <t>Commander of detachment – brigade sergeant-major</t>
  </si>
  <si>
    <t>senior sergeant of technical service</t>
  </si>
  <si>
    <t>Senior gunsmith</t>
  </si>
  <si>
    <t>sergeant of technical service</t>
  </si>
  <si>
    <t>Gunsmith machine guns</t>
  </si>
  <si>
    <t>junior sergeant of technical service</t>
  </si>
  <si>
    <t>Driver – locksmith</t>
  </si>
  <si>
    <t xml:space="preserve">Junior sergeant of technical service </t>
  </si>
  <si>
    <t>Workshop type A</t>
  </si>
  <si>
    <t>Motor vehicle cargo 1.5t with a set of tools for repairing weapons</t>
  </si>
  <si>
    <t>2. Transport detachment</t>
  </si>
  <si>
    <t>Senior laboratory worker also Head warehouseman for combat stores</t>
  </si>
  <si>
    <t>Deputy warehouseman for fuel</t>
  </si>
  <si>
    <t>motor vehicle light</t>
  </si>
  <si>
    <t>Motor vehicle cargo 1.5t for spare parts</t>
  </si>
  <si>
    <t>Motor vehicle cargo 1.5t for fuel</t>
  </si>
  <si>
    <t>Motor vehicle cargo 1.5t for personnel and headquarters materiel</t>
  </si>
  <si>
    <t>Motor vehicle cargo 2.5t for rations and kitchen trailer</t>
  </si>
  <si>
    <t>3. Economic detachment</t>
  </si>
  <si>
    <t>Commander detachment – senior Storekeeper</t>
  </si>
  <si>
    <t>cook</t>
  </si>
  <si>
    <t>Total for the park platoon</t>
  </si>
  <si>
    <t>H. Medical Aid Point</t>
  </si>
  <si>
    <t>Senior medical orderly</t>
  </si>
  <si>
    <t>Senior military medical orderly</t>
  </si>
  <si>
    <t>Total for Division</t>
  </si>
  <si>
    <t>ШТАТ № 010/424</t>
  </si>
  <si>
    <t>Company of AT Rifles of a Motor Rifle Brigade</t>
  </si>
  <si>
    <t>2. Platoon (in company -3 )</t>
  </si>
  <si>
    <t>3. Transport detachment</t>
  </si>
  <si>
    <t>4. Economic detachment</t>
  </si>
  <si>
    <t>AT Rifles</t>
  </si>
  <si>
    <t>Company commander</t>
  </si>
  <si>
    <t>Captain – senior lieutenant</t>
  </si>
  <si>
    <t>Politicial leader</t>
  </si>
  <si>
    <t>Senior political leader</t>
  </si>
  <si>
    <t>Deputy company commander</t>
  </si>
  <si>
    <t>senior lieutenant</t>
  </si>
  <si>
    <t>Sanitary instructor</t>
  </si>
  <si>
    <t>Sergeant-major of medical service</t>
  </si>
  <si>
    <t>2. Platoon of ATR</t>
  </si>
  <si>
    <t>(in company – 3)</t>
  </si>
  <si>
    <t>Asst Platoon commander</t>
  </si>
  <si>
    <t>Detachment commander</t>
  </si>
  <si>
    <t>Deputy detachment commander  - also gunner</t>
  </si>
  <si>
    <t>Senior gunner</t>
  </si>
  <si>
    <t>Corporal</t>
  </si>
  <si>
    <t xml:space="preserve">Soldier </t>
  </si>
  <si>
    <t>Motor vehicle cargo 1.5t for personnel</t>
  </si>
  <si>
    <t>Total in Company</t>
  </si>
  <si>
    <t>Note: a company in all forms of allowances is the same as a company of submachine gunners</t>
  </si>
  <si>
    <t>ШТАТ № 010/425</t>
  </si>
  <si>
    <t>Company of Sub-machine gunners of a Motor Rifle Brigade</t>
  </si>
  <si>
    <t xml:space="preserve">Aug 43  </t>
  </si>
  <si>
    <t>3. Material items</t>
  </si>
  <si>
    <t>Sub-machine guns</t>
  </si>
  <si>
    <t>4. Transport</t>
  </si>
  <si>
    <t>Senior political officer</t>
  </si>
  <si>
    <t>Aug 43 removed from company</t>
  </si>
  <si>
    <t>Runner</t>
  </si>
  <si>
    <t>corporal</t>
  </si>
  <si>
    <t>2. Platoon</t>
  </si>
  <si>
    <t>Deputy detachment commander also an sub-machine gunner</t>
  </si>
  <si>
    <t xml:space="preserve">Sergeant </t>
  </si>
  <si>
    <t>Sub-machine gunner</t>
  </si>
  <si>
    <t>Total of 3 platoons</t>
  </si>
  <si>
    <t>Motor vehicle cargo 2.5t for kitchen  personnel</t>
  </si>
  <si>
    <t>4. Economic Detachment</t>
  </si>
  <si>
    <t>Commander of the detachment – Company sergeant-major</t>
  </si>
  <si>
    <t>Sergeant of the technical service</t>
  </si>
  <si>
    <t>Sergeant of the administrative service</t>
  </si>
  <si>
    <t>Total for the company</t>
  </si>
  <si>
    <t>ШТАТ № 010/426</t>
  </si>
  <si>
    <t>Reconnaissance Company of a Motor Rifle Brigade</t>
  </si>
  <si>
    <t>2. Administration detachment</t>
  </si>
  <si>
    <t>3. Platoon of light armoured cars</t>
  </si>
  <si>
    <t>4. Platoon of sub-machine gunners</t>
  </si>
  <si>
    <t>5. Platoon of armoured transport (in company – 2)</t>
  </si>
  <si>
    <t>6. Supply detachment</t>
  </si>
  <si>
    <t>Light armoured car</t>
  </si>
  <si>
    <t>Armoured transport</t>
  </si>
  <si>
    <t xml:space="preserve">Company commander </t>
  </si>
  <si>
    <t>Asst company commander for technical units</t>
  </si>
  <si>
    <t>Medical orderly</t>
  </si>
  <si>
    <t>Military medical orderly</t>
  </si>
  <si>
    <t>Instructor of chemical protection</t>
  </si>
  <si>
    <t>2. Administrative detachment</t>
  </si>
  <si>
    <t>Chief of radio station – also commander of detachment</t>
  </si>
  <si>
    <t>Radio telegraphist</t>
  </si>
  <si>
    <t>Armoured vehicle driver</t>
  </si>
  <si>
    <t>Light armoured car with radio</t>
  </si>
  <si>
    <t>Motor vehicle cargo 1.5t for radio station RB</t>
  </si>
  <si>
    <t>Armoured car commander</t>
  </si>
  <si>
    <t>Armoured car driver</t>
  </si>
  <si>
    <t>Light armoured car (two of them with radio stations)</t>
  </si>
  <si>
    <t>4. Sub-machine gun platoon</t>
  </si>
  <si>
    <t>Asst platoon commander</t>
  </si>
  <si>
    <t>Sub-machine gunners</t>
  </si>
  <si>
    <t>5. Armoured transport platoon</t>
  </si>
  <si>
    <t>(in company – 2)</t>
  </si>
  <si>
    <t>Commander of Armoured transport</t>
  </si>
  <si>
    <t>Armoured transport driver</t>
  </si>
  <si>
    <t>Gunner PTR AT rifle</t>
  </si>
  <si>
    <t>Asst gunner</t>
  </si>
  <si>
    <t>total for 2 platoons</t>
  </si>
  <si>
    <t>Detachment commander – sergeant-major</t>
  </si>
  <si>
    <t>Brigade sergeant-major</t>
  </si>
  <si>
    <t>Senior driver</t>
  </si>
  <si>
    <t>Storekeeper</t>
  </si>
  <si>
    <t>Motor vehicle cargo 1.5t for personnel and commanders</t>
  </si>
  <si>
    <t>Motor vehicle cargo 1.5t for munitions</t>
  </si>
  <si>
    <t xml:space="preserve">ШТАТ № 010/427 </t>
  </si>
  <si>
    <t>March 1942</t>
  </si>
  <si>
    <t>Administration Company of a Motor Rifle Brigade</t>
  </si>
  <si>
    <t>2. Communications platoon</t>
  </si>
  <si>
    <t>3. Sapper platoon</t>
  </si>
  <si>
    <t>4. Chemical protection platoon</t>
  </si>
  <si>
    <t>5. Economic detachment</t>
  </si>
  <si>
    <t>Jan 43</t>
  </si>
  <si>
    <t>Radio RCV</t>
  </si>
  <si>
    <t>Radio RB with extended antenna</t>
  </si>
  <si>
    <t>ADM-750 Degassing equipment on GAZ-AA</t>
  </si>
  <si>
    <t>Motor vehicle “Pygmy”</t>
  </si>
  <si>
    <t>Replaces 4 cars with 4 motorcycles</t>
  </si>
  <si>
    <t>Cargo motor vehicles 2.5t</t>
  </si>
  <si>
    <t>Company military commissar</t>
  </si>
  <si>
    <t>Paymaster of the treasury</t>
  </si>
  <si>
    <t>Technical intendant</t>
  </si>
  <si>
    <t>Medical orderly sergeant</t>
  </si>
  <si>
    <t>sergeant of the administrative service</t>
  </si>
  <si>
    <t>2.Communications platoon</t>
  </si>
  <si>
    <t>Lieutenant or Snr Lt</t>
  </si>
  <si>
    <t>a) Detachment for mobile means of communication</t>
  </si>
  <si>
    <t>Vehicle commanders</t>
  </si>
  <si>
    <t xml:space="preserve">sergeant  </t>
  </si>
  <si>
    <t>Motorcyclists</t>
  </si>
  <si>
    <t>probably replaced with motorcycles</t>
  </si>
  <si>
    <t>b) Radio station</t>
  </si>
  <si>
    <t>Chief of radio station RSV – platoon commander</t>
  </si>
  <si>
    <t>Radiotelegraphist senior</t>
  </si>
  <si>
    <t>Radio mechanic</t>
  </si>
  <si>
    <t>Chief of radio station RB with extended antenna</t>
  </si>
  <si>
    <t>Radio station RSB</t>
  </si>
  <si>
    <t>c) Three Telephone detachments</t>
  </si>
  <si>
    <t>Telephonist sergeant</t>
  </si>
  <si>
    <t>d) Post “VNOS” (Air Riad Warning Post)</t>
  </si>
  <si>
    <t>Chief of post</t>
  </si>
  <si>
    <t>Aircraft observer</t>
  </si>
  <si>
    <t>Sapper</t>
  </si>
  <si>
    <t>a) Detachment for reconnaissance and publication</t>
  </si>
  <si>
    <t>b) Degassing detachment</t>
  </si>
  <si>
    <t>Chemical-degasser</t>
  </si>
  <si>
    <t>ADM-750 on GAZ-AA Degassing equipment</t>
  </si>
  <si>
    <t>total of platoon</t>
  </si>
  <si>
    <t>Detachment commander – quartermaster sergeant</t>
  </si>
  <si>
    <t>Motor vehicle cargo 1.5t for rations and personnel</t>
  </si>
  <si>
    <t>Total for the Company</t>
  </si>
  <si>
    <t xml:space="preserve">Note: In the company all types of staff consist of staff of brigade administration </t>
  </si>
  <si>
    <t>ШТАТ № 010/428</t>
  </si>
  <si>
    <t>Company of Technical Supply of a Motor Rifle Brigade</t>
  </si>
  <si>
    <t>sources</t>
  </si>
  <si>
    <t>2. Platoon of repair of wheeled vehicles</t>
  </si>
  <si>
    <t>Nafziger 944RBXA</t>
  </si>
  <si>
    <t>3. Electro-technical Platoon</t>
  </si>
  <si>
    <t>Zaloga &amp; Ness</t>
  </si>
  <si>
    <t>4. Platoon for repair of artillery and rifle weapons</t>
  </si>
  <si>
    <t>5. Motor vehicle platoon</t>
  </si>
  <si>
    <t>6. Economic platoon</t>
  </si>
  <si>
    <t>3. Transport</t>
  </si>
  <si>
    <t>rifles</t>
  </si>
  <si>
    <t>Mobile Workshop type A</t>
  </si>
  <si>
    <t>Mobile Workshop type B</t>
  </si>
  <si>
    <t>Mobile charging station</t>
  </si>
  <si>
    <t>Petrol tanker ZIS-5</t>
  </si>
  <si>
    <t>vehicle total</t>
  </si>
  <si>
    <t>Company of Technical Supply of a Motor Rifle Brigade (estimated)</t>
  </si>
  <si>
    <t>Company Commander</t>
  </si>
  <si>
    <t>Company Military Commissar</t>
  </si>
  <si>
    <t>Political Officer</t>
  </si>
  <si>
    <t>diagram from 2 TA</t>
  </si>
  <si>
    <t>Album 54 diagram</t>
  </si>
  <si>
    <t>Clerk</t>
  </si>
  <si>
    <t>Motorcycle</t>
  </si>
  <si>
    <t>2. Platoon for repair of wheeled vehicles</t>
  </si>
  <si>
    <t>copied from Artillery Division</t>
  </si>
  <si>
    <t>Deputy platoon commander</t>
  </si>
  <si>
    <t>Mechanic</t>
  </si>
  <si>
    <t>Storeman</t>
  </si>
  <si>
    <t>Laboratory technician for fuel</t>
  </si>
  <si>
    <t>Workshop type B</t>
  </si>
  <si>
    <t>senior sergeant of administrative service</t>
  </si>
  <si>
    <t>Motor vehicle Cargo 1.5t for stores and material</t>
  </si>
  <si>
    <t>Fuel detachment</t>
  </si>
  <si>
    <t>6. Economic detachment</t>
  </si>
  <si>
    <t>Deputy detachment commander</t>
  </si>
  <si>
    <t>junior sergeant of administrative service</t>
  </si>
  <si>
    <t>Senior Cook</t>
  </si>
  <si>
    <t xml:space="preserve">Motor vehicle Cargo 2.5t </t>
  </si>
  <si>
    <t>Total for company</t>
  </si>
  <si>
    <t>OR</t>
  </si>
  <si>
    <t>ШТАТ № 010/429 (estimated)</t>
  </si>
  <si>
    <t>Engineer Mine Company of a Motor Rifle Brigade</t>
  </si>
  <si>
    <t>Structure</t>
  </si>
  <si>
    <t>Diagram 2 Tank Army</t>
  </si>
  <si>
    <t>2. Mine-sapper platoon</t>
  </si>
  <si>
    <t>Numbers</t>
  </si>
  <si>
    <t>German report &amp; Zaloga &amp; Ness</t>
  </si>
  <si>
    <t>4. Transport platoon</t>
  </si>
  <si>
    <t>5. Workshop &amp; depot</t>
  </si>
  <si>
    <t>Company of Engineer-Mine Company of a Motor Rifle Brigade (estimated)</t>
  </si>
  <si>
    <t>Commissar</t>
  </si>
  <si>
    <t>Deputy Commander</t>
  </si>
  <si>
    <t>Sergeant Major</t>
  </si>
  <si>
    <t>Junior sergeant of administrative service</t>
  </si>
  <si>
    <t>2. Mine-Sapper Platoon</t>
  </si>
  <si>
    <t>In company – 3</t>
  </si>
  <si>
    <t>Commander</t>
  </si>
  <si>
    <t>Junior lieutenant</t>
  </si>
  <si>
    <t xml:space="preserve">sergeant </t>
  </si>
  <si>
    <t>Mine clearing sappers</t>
  </si>
  <si>
    <t>total for three platoons</t>
  </si>
  <si>
    <t>3. Sapper Platoon</t>
  </si>
  <si>
    <t>In company – 1</t>
  </si>
  <si>
    <t>as per Sapper Platoon in 010/370 Admin Company</t>
  </si>
  <si>
    <t xml:space="preserve">Junior sergeant </t>
  </si>
  <si>
    <t>Drivers</t>
  </si>
  <si>
    <t>Motor vehicle cargo 1.5t for engineer stores</t>
  </si>
  <si>
    <t>5. Workshop depot</t>
  </si>
  <si>
    <t>ШТАТ № 010/430</t>
  </si>
  <si>
    <t>Motor Transport Company</t>
  </si>
  <si>
    <t>Diagram from 2 Tank Army</t>
  </si>
  <si>
    <t>2. Motor transport platoon</t>
  </si>
  <si>
    <t>German intelligence report</t>
  </si>
  <si>
    <t>3. Detachment for supply</t>
  </si>
  <si>
    <t>https://usacac.army.mil/CAC2/CGSC/CARL/nafziger/944RBXA.PDF</t>
  </si>
  <si>
    <t>Motor transport company of a Motor Rifle Brigade (estimated)</t>
  </si>
  <si>
    <t>motorcycle with sidecar</t>
  </si>
  <si>
    <t>2.Motor transport platoon</t>
  </si>
  <si>
    <t>in company – 4</t>
  </si>
  <si>
    <t>Senior drivers</t>
  </si>
  <si>
    <t>total for 4 platoons</t>
  </si>
  <si>
    <t xml:space="preserve">Driver </t>
  </si>
  <si>
    <t>Motor vehicle cargo 2.5t for kitchen and rations</t>
  </si>
  <si>
    <t>Motor vehicle cargo 2.5t for spares</t>
  </si>
  <si>
    <t>ШТАТ № 010/431</t>
  </si>
  <si>
    <t>Medical Sanitary Platoon of a Motor Rifle Brigade</t>
  </si>
  <si>
    <t>1. Detachment for reception-sorting-evacuation</t>
  </si>
  <si>
    <t>2. Surgical detachment</t>
  </si>
  <si>
    <t>3. Evacuation-transport detachment</t>
  </si>
  <si>
    <t>4.Economic detachment</t>
  </si>
  <si>
    <t>Medical-sanitary platoon of a Motor Rifle Brigade (estimated)</t>
  </si>
  <si>
    <t>1.Detachment for reception-sorting-evacuation</t>
  </si>
  <si>
    <t>Medical Officers</t>
  </si>
  <si>
    <t>Military doctor</t>
  </si>
  <si>
    <t xml:space="preserve">Medic </t>
  </si>
  <si>
    <t>Medical Assistants</t>
  </si>
  <si>
    <t>Junior Sergeant of medical service</t>
  </si>
  <si>
    <t>Medics</t>
  </si>
  <si>
    <t>* unit based on similar one in Rifle Division 04/550 but this has 10 medics</t>
  </si>
  <si>
    <t>Junior Lieutenant</t>
  </si>
  <si>
    <t>Ambulance GAZ-AA</t>
  </si>
  <si>
    <t>* again based on 04/550 ambulance unit</t>
  </si>
  <si>
    <t>Motor vehicle cargo 1.5t with rations and medical supplies</t>
  </si>
  <si>
    <t>Total for platoon</t>
  </si>
  <si>
    <t>ШТАТ № 010/451</t>
  </si>
  <si>
    <t>Company of Anti-aircraft machine guns of a Motor Rifle Brigade</t>
  </si>
  <si>
    <t>2. Platoon of AA machine guns</t>
  </si>
  <si>
    <t>AA machine gun DshK 12.7mm</t>
  </si>
  <si>
    <t>Military Commissar</t>
  </si>
  <si>
    <t>deleted in Aug 1943</t>
  </si>
  <si>
    <t>Assistant Commander</t>
  </si>
  <si>
    <t>Number</t>
  </si>
  <si>
    <t>Motor vehicle cargo 1.5t for machine guns</t>
  </si>
  <si>
    <t>Motor vehicle for munitions and personnel</t>
  </si>
  <si>
    <t>Comparison of 010/420 Mechanised Brigade establishments</t>
  </si>
  <si>
    <t>Original shtat &amp; Development of Soviet armoured forces</t>
  </si>
  <si>
    <t>Development of Soviet armoured forces</t>
  </si>
  <si>
    <t>Motor Rifle Brigade diagram</t>
  </si>
  <si>
    <t xml:space="preserve">Completion of Guards units 1 Gd Mech Corps  https://pamyat-naroda.ru/documents/view/?id=132354526 </t>
  </si>
  <si>
    <t xml:space="preserve">Штат № 010/370 </t>
  </si>
  <si>
    <t xml:space="preserve">Штат № 010/420 </t>
  </si>
  <si>
    <t>difference</t>
  </si>
  <si>
    <t>date</t>
  </si>
  <si>
    <t>Formation</t>
  </si>
  <si>
    <t>420 Brigade</t>
  </si>
  <si>
    <t>421 Rifle Bn</t>
  </si>
  <si>
    <t>422 Mortar Bn</t>
  </si>
  <si>
    <t>423 Artillery Division</t>
  </si>
  <si>
    <t>424 ATR Co</t>
  </si>
  <si>
    <t>425 SMG Co</t>
  </si>
  <si>
    <t>426 Recce Co</t>
  </si>
  <si>
    <t>427 Administration Co</t>
  </si>
  <si>
    <t>428 Technical supply Co</t>
  </si>
  <si>
    <t>429 Engineer Mine Co</t>
  </si>
  <si>
    <t>430 Motor Vehicle Co</t>
  </si>
  <si>
    <t>431 Medical Sanitary Pl</t>
  </si>
  <si>
    <t>AA Artillery Division</t>
  </si>
  <si>
    <t>* This is the total given in the text which is 80 men lower than the total given in the diagram. AA MG Co is introduced in March 43 which accounts for 50 men while the other 30 are found in the Administration Co.</t>
  </si>
  <si>
    <t>3215*</t>
  </si>
  <si>
    <t>Comparison of 010/421 Motor Rifle Battalion establishments</t>
  </si>
  <si>
    <t xml:space="preserve">Original shtat  </t>
  </si>
  <si>
    <t>https://pamyat-naroda.ru/documents/view/?id=132354526</t>
  </si>
  <si>
    <t>Rifle Battalion</t>
  </si>
  <si>
    <t>Штат № 010/371</t>
  </si>
  <si>
    <t>Штат № 010/421</t>
  </si>
  <si>
    <t>Command</t>
  </si>
  <si>
    <t>Rifle Company</t>
  </si>
  <si>
    <t>deputy commander &amp; political officer</t>
  </si>
  <si>
    <t>MG Company</t>
  </si>
  <si>
    <t>SMG Platoon</t>
  </si>
  <si>
    <t>ATR Platoon</t>
  </si>
  <si>
    <t>deputy commander &amp; political officer &amp;company sergeants</t>
  </si>
  <si>
    <t>AT Battery</t>
  </si>
  <si>
    <t>Mortar Battery</t>
  </si>
  <si>
    <t>political leader &amp; battery sergeant</t>
  </si>
  <si>
    <t>Supply Company</t>
  </si>
  <si>
    <t>Medical Aid Post</t>
  </si>
  <si>
    <t>* Table shows total of 649</t>
  </si>
  <si>
    <t>Tank Regiment Establishments used in Mech Brigades</t>
  </si>
  <si>
    <t>T34</t>
  </si>
  <si>
    <t>T60</t>
  </si>
  <si>
    <t>AC</t>
  </si>
  <si>
    <t>Arm Trnspt</t>
  </si>
  <si>
    <t>Rifle</t>
  </si>
  <si>
    <t>010/292</t>
  </si>
  <si>
    <t>Album 50</t>
  </si>
  <si>
    <t>Losik</t>
  </si>
  <si>
    <t>010/414 1944</t>
  </si>
  <si>
    <t>Feb 1944 drops light tank company and ATR Pl</t>
  </si>
  <si>
    <t>010/463</t>
  </si>
  <si>
    <t>21 -76</t>
  </si>
  <si>
    <t>010/464</t>
  </si>
  <si>
    <t>21 -85</t>
  </si>
  <si>
    <t>010/465</t>
  </si>
  <si>
    <t>35 -85</t>
  </si>
  <si>
    <t>010/507</t>
  </si>
  <si>
    <t>Tankfront.ru</t>
  </si>
  <si>
    <t>Variants of Mechanised Brigades</t>
  </si>
  <si>
    <t>Motor Rifle Brigades:</t>
  </si>
  <si>
    <t>010/420 Feb 43</t>
  </si>
  <si>
    <t>010/420 Aug 43</t>
  </si>
  <si>
    <t>Mechanised Brigades with associated Tank Regiments</t>
  </si>
  <si>
    <t>Comparison of sources for Motor Rifle and Mechanised Brigades 010/420</t>
  </si>
  <si>
    <t>Men</t>
  </si>
  <si>
    <t xml:space="preserve">Vehicles </t>
  </si>
  <si>
    <t>Notes</t>
  </si>
  <si>
    <t>8/1943 9 Mech Bde</t>
  </si>
  <si>
    <t>Mech Bde</t>
  </si>
  <si>
    <t>total too low for establishment</t>
  </si>
  <si>
    <t>2 Tank Army Report</t>
  </si>
  <si>
    <t>Motor Rifle Bde</t>
  </si>
  <si>
    <t>2/1943 Development of armoured forces article Motor Rifle Bde</t>
  </si>
  <si>
    <t>4/1943 List of units in Tank Corps</t>
  </si>
  <si>
    <t>2/1943 Diagram of Motor Rifle Bde</t>
  </si>
  <si>
    <t>2/1943 Album 54 Motor Rifle Brigade</t>
  </si>
  <si>
    <t>2/1943 Album 54 Mech Brigade</t>
  </si>
  <si>
    <t>39 tanks</t>
  </si>
  <si>
    <t>8/1943 Completion document 1 Gd Mech Corps</t>
  </si>
  <si>
    <t>AA MG Company of 48</t>
  </si>
  <si>
    <t>8/1943 Report on combat units of 1 Mech Corps</t>
  </si>
  <si>
    <t>3/1943 I Mech Corps</t>
  </si>
  <si>
    <t>6/1943 5 Guard Mech Corps</t>
  </si>
  <si>
    <t>32 T34 16 T60</t>
  </si>
  <si>
    <t>1/1944 2 Guard Mech Corps</t>
  </si>
  <si>
    <t>1/1944 Development of armoured forces article Mech Corps</t>
  </si>
  <si>
    <t>12/1944 3 Ukranian Front 18 Tank Corps</t>
  </si>
  <si>
    <t>9/1944 9 Tank Corps</t>
  </si>
  <si>
    <t>9/1944 1 Mech Corps</t>
  </si>
  <si>
    <t>35 tanks</t>
  </si>
  <si>
    <t xml:space="preserve">35 tanks </t>
  </si>
  <si>
    <t>12/1944 3 Ukranian Front 7 Mech Corps</t>
  </si>
  <si>
    <t>1/1945 Development of armoured forces article Mech Corps</t>
  </si>
  <si>
    <t>35 T-35/85</t>
  </si>
  <si>
    <t>History of 35 Mech Brigade</t>
  </si>
  <si>
    <t xml:space="preserve">Table of Motor Rifle Brigade 010/420 vehicles </t>
  </si>
  <si>
    <t>This table shows the original 010/370 Motor Rifle Bde vehicles and the Zaloga &amp; Ness totals derived from German intelligence reports. Knowing that the main change between 010/370 and 010/420 were  a straightforward reduction in vehicles and concentration of Rifle Battalion transport into a new Brigade level transport, it has been possible to reconstruct the distribution of 010/420 vehicles by type and number across all the sub-units of the brigade. Note that Zaloga &amp; Ness original table was missing the Transport Company and this has been calculated by deducting from the overall brigade totals.</t>
  </si>
  <si>
    <t>010/370 Shtat March 1942</t>
  </si>
  <si>
    <t>010/420 Shtat March 1943</t>
  </si>
  <si>
    <t>PZS Mobile charging station</t>
  </si>
  <si>
    <t>Motor-cycle</t>
  </si>
  <si>
    <t>Z&amp;N Cars</t>
  </si>
  <si>
    <t>Z &amp; N Trucks</t>
  </si>
  <si>
    <t>Degassing truck ADM-750</t>
  </si>
  <si>
    <t>Motor cycle combination</t>
  </si>
  <si>
    <t>Brigade HQ</t>
  </si>
  <si>
    <t>HQ Company</t>
  </si>
  <si>
    <t>Reconnaissance Co</t>
  </si>
  <si>
    <t>Motor Rifle Bn</t>
  </si>
  <si>
    <t>AT Rifle Co</t>
  </si>
  <si>
    <t>Artillery Bn</t>
  </si>
  <si>
    <t>Medical Platoon</t>
  </si>
  <si>
    <t>Technical Company</t>
  </si>
  <si>
    <t>Transport Company</t>
  </si>
  <si>
    <t>calculated from brigade total less other sub-units totals</t>
  </si>
  <si>
    <t>Pioneer Mine Co</t>
  </si>
  <si>
    <t>sub total Zaloga detail</t>
  </si>
  <si>
    <t>https://pamyat-naroda.ru/documents/view/?id=259869573</t>
  </si>
  <si>
    <t>Category Total</t>
  </si>
  <si>
    <t>TsAMO History</t>
  </si>
  <si>
    <t>https://forum.axishistory.com/download/file.php?id=418400&amp;mode=view</t>
  </si>
  <si>
    <t>AA Division</t>
  </si>
  <si>
    <t>Pamyat Naroda Diagram</t>
  </si>
  <si>
    <t>https://forum.axishistory.com/download/file.php?id=418639&amp;mode=view</t>
  </si>
  <si>
    <t>Motor Rifle Diagram total</t>
  </si>
  <si>
    <t>AA MG Co</t>
  </si>
  <si>
    <t>Tank Regiment</t>
  </si>
  <si>
    <t>Mech Diagram total</t>
  </si>
  <si>
    <t>Tank Regiment 010/414</t>
  </si>
  <si>
    <t>shtat tables from Gary</t>
  </si>
  <si>
    <t>Album 54 Mech Brigade diagram</t>
  </si>
  <si>
    <t>sources:</t>
  </si>
  <si>
    <t>Development of Armoured forces</t>
  </si>
  <si>
    <t>Zaloga Motor Rifle Bde Feb 1942</t>
  </si>
  <si>
    <t>Colour diagram 010/420</t>
  </si>
  <si>
    <t>Note: uses Zaloga totals for each company and Pamyat Naroda totals for types plus totals from Pamyat Naroda to make up short fall in Z&amp;N</t>
  </si>
</sst>
</file>

<file path=xl/styles.xml><?xml version="1.0" encoding="utf-8"?>
<styleSheet xmlns="http://schemas.openxmlformats.org/spreadsheetml/2006/main">
  <numFmts count="3">
    <numFmt numFmtId="164" formatCode="General"/>
    <numFmt numFmtId="165" formatCode="@"/>
    <numFmt numFmtId="166" formatCode="MMMM\ YYYY"/>
  </numFmts>
  <fonts count="59">
    <font>
      <sz val="10"/>
      <name val="Gill Sans MT"/>
      <family val="2"/>
    </font>
    <font>
      <sz val="10"/>
      <name val="Arial"/>
      <family val="0"/>
    </font>
    <font>
      <b/>
      <sz val="24"/>
      <color indexed="8"/>
      <name val="Gill Sans MT"/>
      <family val="2"/>
    </font>
    <font>
      <sz val="18"/>
      <color indexed="8"/>
      <name val="Gill Sans MT"/>
      <family val="2"/>
    </font>
    <font>
      <sz val="12"/>
      <color indexed="8"/>
      <name val="Gill Sans MT"/>
      <family val="2"/>
    </font>
    <font>
      <sz val="10"/>
      <color indexed="63"/>
      <name val="Gill Sans MT"/>
      <family val="2"/>
    </font>
    <font>
      <i/>
      <sz val="10"/>
      <color indexed="23"/>
      <name val="Gill Sans MT"/>
      <family val="2"/>
    </font>
    <font>
      <u val="single"/>
      <sz val="10"/>
      <color indexed="12"/>
      <name val="Gill Sans MT"/>
      <family val="2"/>
    </font>
    <font>
      <sz val="10"/>
      <color indexed="17"/>
      <name val="Gill Sans MT"/>
      <family val="2"/>
    </font>
    <font>
      <sz val="10"/>
      <color indexed="19"/>
      <name val="Gill Sans MT"/>
      <family val="2"/>
    </font>
    <font>
      <sz val="10"/>
      <color indexed="10"/>
      <name val="Gill Sans MT"/>
      <family val="2"/>
    </font>
    <font>
      <b/>
      <sz val="10"/>
      <color indexed="9"/>
      <name val="Gill Sans MT"/>
      <family val="2"/>
    </font>
    <font>
      <b/>
      <sz val="10"/>
      <color indexed="8"/>
      <name val="Gill Sans MT"/>
      <family val="2"/>
    </font>
    <font>
      <sz val="10"/>
      <color indexed="9"/>
      <name val="Gill Sans MT"/>
      <family val="2"/>
    </font>
    <font>
      <sz val="9"/>
      <name val="Gill Sans MT"/>
      <family val="2"/>
    </font>
    <font>
      <b/>
      <sz val="12"/>
      <color indexed="8"/>
      <name val="Gill Sans MT"/>
      <family val="2"/>
    </font>
    <font>
      <sz val="9"/>
      <color indexed="8"/>
      <name val="Gill Sans MT"/>
      <family val="2"/>
    </font>
    <font>
      <b/>
      <sz val="9"/>
      <color indexed="8"/>
      <name val="Gill Sans MT"/>
      <family val="2"/>
    </font>
    <font>
      <b/>
      <sz val="9"/>
      <name val="Gill Sans MT"/>
      <family val="2"/>
    </font>
    <font>
      <i/>
      <sz val="9"/>
      <color indexed="8"/>
      <name val="Gill Sans MT"/>
      <family val="2"/>
    </font>
    <font>
      <i/>
      <sz val="9"/>
      <name val="Gill Sans MT"/>
      <family val="2"/>
    </font>
    <font>
      <sz val="12"/>
      <name val="Gill Sans MT"/>
      <family val="2"/>
    </font>
    <font>
      <i/>
      <sz val="12"/>
      <name val="Gill Sans MT"/>
      <family val="2"/>
    </font>
    <font>
      <b/>
      <sz val="9"/>
      <color indexed="9"/>
      <name val="Gill Sans MT"/>
      <family val="2"/>
    </font>
    <font>
      <sz val="9"/>
      <color indexed="9"/>
      <name val="Gill Sans MT"/>
      <family val="2"/>
    </font>
    <font>
      <b/>
      <sz val="14"/>
      <name val="Gill Sans MT"/>
      <family val="2"/>
    </font>
    <font>
      <b/>
      <sz val="12"/>
      <name val="Gill Sans MT"/>
      <family val="2"/>
    </font>
    <font>
      <b/>
      <u val="single"/>
      <sz val="10"/>
      <name val="Gill Sans MT"/>
      <family val="2"/>
    </font>
    <font>
      <b/>
      <sz val="10"/>
      <name val="Gill Sans MT"/>
      <family val="2"/>
    </font>
    <font>
      <b/>
      <sz val="10"/>
      <color indexed="25"/>
      <name val="Gill Sans MT"/>
      <family val="2"/>
    </font>
    <font>
      <sz val="8"/>
      <name val="Gill Sans MT"/>
      <family val="2"/>
    </font>
    <font>
      <sz val="6"/>
      <name val="Gill Sans MT"/>
      <family val="2"/>
    </font>
    <font>
      <vertAlign val="superscript"/>
      <sz val="10"/>
      <name val="Gill Sans MT"/>
      <family val="2"/>
    </font>
    <font>
      <i/>
      <sz val="10"/>
      <name val="Gill Sans MT"/>
      <family val="2"/>
    </font>
    <font>
      <b/>
      <u val="single"/>
      <sz val="12"/>
      <name val="Gill Sans MT"/>
      <family val="2"/>
    </font>
    <font>
      <sz val="10"/>
      <color indexed="25"/>
      <name val="Gill Sans MT"/>
      <family val="2"/>
    </font>
    <font>
      <sz val="10"/>
      <color indexed="8"/>
      <name val="Gill Sans MT"/>
      <family val="2"/>
    </font>
    <font>
      <b/>
      <i/>
      <sz val="10"/>
      <name val="Gill Sans MT"/>
      <family val="2"/>
    </font>
    <font>
      <b/>
      <u val="single"/>
      <sz val="10"/>
      <color indexed="8"/>
      <name val="Gill Sans MT"/>
      <family val="2"/>
    </font>
    <font>
      <sz val="10"/>
      <color indexed="23"/>
      <name val="Gill Sans MT"/>
      <family val="2"/>
    </font>
    <font>
      <b/>
      <sz val="10"/>
      <color indexed="23"/>
      <name val="Gill Sans MT"/>
      <family val="2"/>
    </font>
    <font>
      <b/>
      <u val="single"/>
      <sz val="10"/>
      <color indexed="25"/>
      <name val="Gill Sans MT"/>
      <family val="2"/>
    </font>
    <font>
      <b/>
      <u val="single"/>
      <sz val="10"/>
      <color indexed="23"/>
      <name val="Gill Sans MT"/>
      <family val="2"/>
    </font>
    <font>
      <b/>
      <sz val="14"/>
      <color indexed="23"/>
      <name val="Gill Sans MT"/>
      <family val="2"/>
    </font>
    <font>
      <b/>
      <u val="single"/>
      <sz val="12"/>
      <color indexed="23"/>
      <name val="Gill Sans MT"/>
      <family val="2"/>
    </font>
    <font>
      <sz val="8"/>
      <color indexed="23"/>
      <name val="Gill Sans MT"/>
      <family val="2"/>
    </font>
    <font>
      <sz val="6"/>
      <color indexed="23"/>
      <name val="Gill Sans MT"/>
      <family val="2"/>
    </font>
    <font>
      <b/>
      <u val="single"/>
      <sz val="12"/>
      <color indexed="8"/>
      <name val="Gill Sans MT"/>
      <family val="2"/>
    </font>
    <font>
      <sz val="12"/>
      <name val="Palatino Linotype"/>
      <family val="1"/>
    </font>
    <font>
      <i/>
      <sz val="12"/>
      <name val="Palatino Linotype"/>
      <family val="1"/>
    </font>
    <font>
      <b/>
      <sz val="12"/>
      <color indexed="56"/>
      <name val="Palatino Linotype"/>
      <family val="1"/>
    </font>
    <font>
      <b/>
      <sz val="12"/>
      <color indexed="60"/>
      <name val="Palatino Linotype"/>
      <family val="1"/>
    </font>
    <font>
      <b/>
      <sz val="12"/>
      <name val="Palatino Linotype"/>
      <family val="1"/>
    </font>
    <font>
      <b/>
      <i/>
      <sz val="12"/>
      <name val="Palatino Linotype"/>
      <family val="1"/>
    </font>
    <font>
      <b/>
      <sz val="12"/>
      <color indexed="8"/>
      <name val="Palatino Linotype"/>
      <family val="1"/>
    </font>
    <font>
      <b/>
      <i/>
      <sz val="12"/>
      <color indexed="8"/>
      <name val="Palatino Linotype"/>
      <family val="1"/>
    </font>
    <font>
      <b/>
      <i/>
      <sz val="12"/>
      <color indexed="60"/>
      <name val="Palatino Linotype"/>
      <family val="1"/>
    </font>
    <font>
      <b/>
      <sz val="12"/>
      <color indexed="54"/>
      <name val="Palatino Linotype"/>
      <family val="1"/>
    </font>
    <font>
      <sz val="12"/>
      <color indexed="54"/>
      <name val="Palatino Linotype"/>
      <family val="1"/>
    </font>
  </fonts>
  <fills count="34">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61"/>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15"/>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3"/>
        <bgColor indexed="64"/>
      </patternFill>
    </fill>
    <fill>
      <patternFill patternType="solid">
        <fgColor indexed="34"/>
        <bgColor indexed="64"/>
      </patternFill>
    </fill>
    <fill>
      <patternFill patternType="solid">
        <fgColor indexed="11"/>
        <bgColor indexed="64"/>
      </patternFill>
    </fill>
    <fill>
      <patternFill patternType="solid">
        <fgColor indexed="51"/>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21"/>
        <bgColor indexed="64"/>
      </patternFill>
    </fill>
    <fill>
      <patternFill patternType="solid">
        <fgColor indexed="25"/>
        <bgColor indexed="64"/>
      </patternFill>
    </fill>
    <fill>
      <patternFill patternType="solid">
        <fgColor indexed="35"/>
        <bgColor indexed="64"/>
      </patternFill>
    </fill>
    <fill>
      <patternFill patternType="solid">
        <fgColor indexed="47"/>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50"/>
        <bgColor indexed="64"/>
      </patternFill>
    </fill>
    <fill>
      <patternFill patternType="solid">
        <fgColor indexed="16"/>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24"/>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s>
  <cellStyleXfs count="3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0" fillId="0" borderId="0" applyNumberFormat="0" applyFill="0" applyBorder="0" applyAlignment="0" applyProtection="0"/>
    <xf numFmtId="164" fontId="8" fillId="3" borderId="0" applyNumberFormat="0" applyBorder="0" applyAlignment="0" applyProtection="0"/>
    <xf numFmtId="164" fontId="9" fillId="2" borderId="0" applyNumberFormat="0" applyBorder="0" applyAlignment="0" applyProtection="0"/>
    <xf numFmtId="164" fontId="10" fillId="4" borderId="0" applyNumberFormat="0" applyBorder="0" applyAlignment="0" applyProtection="0"/>
    <xf numFmtId="164" fontId="10" fillId="0" borderId="0" applyNumberFormat="0" applyFill="0" applyBorder="0" applyAlignment="0" applyProtection="0"/>
    <xf numFmtId="164" fontId="11" fillId="5" borderId="0" applyNumberFormat="0" applyBorder="0" applyAlignment="0" applyProtection="0"/>
    <xf numFmtId="164" fontId="12" fillId="0" borderId="0" applyNumberFormat="0" applyFill="0" applyBorder="0" applyAlignment="0" applyProtection="0"/>
    <xf numFmtId="164" fontId="13" fillId="6" borderId="0" applyNumberFormat="0" applyBorder="0" applyAlignment="0" applyProtection="0"/>
    <xf numFmtId="164" fontId="13" fillId="7" borderId="0" applyNumberFormat="0" applyBorder="0" applyAlignment="0" applyProtection="0"/>
    <xf numFmtId="164" fontId="12" fillId="8" borderId="0" applyNumberFormat="0" applyBorder="0" applyAlignment="0" applyProtection="0"/>
  </cellStyleXfs>
  <cellXfs count="322">
    <xf numFmtId="164" fontId="0" fillId="0" borderId="0" xfId="0" applyAlignment="1">
      <alignment/>
    </xf>
    <xf numFmtId="164" fontId="14" fillId="0" borderId="0" xfId="0" applyFont="1" applyAlignment="1">
      <alignment/>
    </xf>
    <xf numFmtId="164" fontId="14" fillId="0" borderId="0" xfId="0" applyFont="1" applyAlignment="1">
      <alignment horizontal="center"/>
    </xf>
    <xf numFmtId="164" fontId="15" fillId="0" borderId="0" xfId="0" applyFont="1" applyAlignment="1">
      <alignment horizontal="left" vertical="center"/>
    </xf>
    <xf numFmtId="164" fontId="16" fillId="0" borderId="0" xfId="0" applyFont="1" applyAlignment="1">
      <alignment horizontal="center" vertical="center"/>
    </xf>
    <xf numFmtId="164" fontId="17" fillId="0" borderId="0" xfId="0" applyFont="1" applyAlignment="1">
      <alignment horizontal="center" vertical="center"/>
    </xf>
    <xf numFmtId="165" fontId="16" fillId="0" borderId="0" xfId="0" applyNumberFormat="1" applyFont="1" applyAlignment="1">
      <alignment horizontal="left" vertical="center"/>
    </xf>
    <xf numFmtId="164" fontId="17" fillId="9" borderId="0" xfId="0" applyFont="1" applyFill="1" applyAlignment="1">
      <alignment horizontal="center" vertical="center"/>
    </xf>
    <xf numFmtId="164" fontId="17" fillId="10" borderId="0" xfId="0" applyFont="1" applyFill="1" applyAlignment="1">
      <alignment horizontal="center" vertical="center"/>
    </xf>
    <xf numFmtId="164" fontId="17" fillId="11" borderId="0" xfId="0" applyFont="1" applyFill="1" applyAlignment="1">
      <alignment horizontal="center" vertical="center"/>
    </xf>
    <xf numFmtId="164" fontId="17" fillId="12" borderId="0" xfId="0" applyFont="1" applyFill="1" applyAlignment="1">
      <alignment horizontal="center" vertical="center" wrapText="1"/>
    </xf>
    <xf numFmtId="164" fontId="17" fillId="0" borderId="0" xfId="0" applyFont="1" applyAlignment="1">
      <alignment horizontal="center" vertical="center" wrapText="1"/>
    </xf>
    <xf numFmtId="164" fontId="17" fillId="13" borderId="0" xfId="0" applyFont="1" applyFill="1" applyAlignment="1">
      <alignment horizontal="center" vertical="center"/>
    </xf>
    <xf numFmtId="164" fontId="17" fillId="14" borderId="0" xfId="0" applyFont="1" applyFill="1" applyAlignment="1">
      <alignment horizontal="center" vertical="center"/>
    </xf>
    <xf numFmtId="164" fontId="17" fillId="15" borderId="0" xfId="0" applyFont="1" applyFill="1" applyAlignment="1">
      <alignment horizontal="center" vertical="center"/>
    </xf>
    <xf numFmtId="164" fontId="18" fillId="10" borderId="0" xfId="0" applyFont="1" applyFill="1" applyAlignment="1">
      <alignment/>
    </xf>
    <xf numFmtId="164" fontId="17" fillId="16" borderId="0" xfId="0" applyFont="1" applyFill="1" applyAlignment="1">
      <alignment horizontal="center" vertical="center" wrapText="1"/>
    </xf>
    <xf numFmtId="164" fontId="17" fillId="17" borderId="0" xfId="0" applyFont="1" applyFill="1" applyAlignment="1">
      <alignment horizontal="center" vertical="center" wrapText="1"/>
    </xf>
    <xf numFmtId="164" fontId="17" fillId="18" borderId="0" xfId="0" applyFont="1" applyFill="1" applyAlignment="1">
      <alignment horizontal="center" vertical="center" wrapText="1"/>
    </xf>
    <xf numFmtId="164" fontId="19" fillId="0" borderId="0" xfId="0" applyFont="1" applyAlignment="1">
      <alignment horizontal="center" vertical="center" wrapText="1"/>
    </xf>
    <xf numFmtId="164" fontId="16" fillId="0" borderId="0" xfId="0" applyFont="1" applyAlignment="1">
      <alignment horizontal="center" vertical="center" wrapText="1"/>
    </xf>
    <xf numFmtId="164" fontId="14" fillId="0" borderId="0" xfId="0" applyFont="1" applyAlignment="1">
      <alignment horizontal="center" vertical="center"/>
    </xf>
    <xf numFmtId="164" fontId="14" fillId="0" borderId="0" xfId="0" applyFont="1" applyAlignment="1">
      <alignment horizontal="center" vertical="center" wrapText="1"/>
    </xf>
    <xf numFmtId="165" fontId="16" fillId="0" borderId="0" xfId="0" applyNumberFormat="1" applyFont="1" applyAlignment="1">
      <alignment horizontal="center" vertical="center" wrapText="1"/>
    </xf>
    <xf numFmtId="164" fontId="20" fillId="0" borderId="0" xfId="0" applyFont="1" applyAlignment="1">
      <alignment horizontal="center"/>
    </xf>
    <xf numFmtId="164" fontId="21" fillId="0" borderId="2" xfId="0" applyFont="1" applyFill="1" applyBorder="1" applyAlignment="1">
      <alignment horizontal="center"/>
    </xf>
    <xf numFmtId="164" fontId="22" fillId="0" borderId="2" xfId="0" applyFont="1" applyFill="1" applyBorder="1" applyAlignment="1">
      <alignment horizontal="center"/>
    </xf>
    <xf numFmtId="164" fontId="17" fillId="8" borderId="0" xfId="0" applyFont="1" applyFill="1" applyAlignment="1">
      <alignment horizontal="center"/>
    </xf>
    <xf numFmtId="164" fontId="19" fillId="8" borderId="0" xfId="0" applyFont="1" applyFill="1" applyAlignment="1">
      <alignment horizontal="center"/>
    </xf>
    <xf numFmtId="164" fontId="23" fillId="19" borderId="0" xfId="0" applyFont="1" applyFill="1" applyAlignment="1">
      <alignment/>
    </xf>
    <xf numFmtId="164" fontId="17" fillId="0" borderId="0" xfId="0" applyFont="1" applyFill="1" applyAlignment="1">
      <alignment horizontal="center"/>
    </xf>
    <xf numFmtId="164" fontId="17" fillId="0" borderId="0" xfId="0" applyFont="1" applyFill="1" applyAlignment="1">
      <alignment/>
    </xf>
    <xf numFmtId="164" fontId="24" fillId="20" borderId="0" xfId="0" applyFont="1" applyFill="1" applyAlignment="1">
      <alignment/>
    </xf>
    <xf numFmtId="164" fontId="0" fillId="0" borderId="0" xfId="0" applyFont="1" applyAlignment="1">
      <alignment horizontal="left" vertical="center"/>
    </xf>
    <xf numFmtId="164" fontId="0" fillId="0" borderId="0" xfId="0" applyFont="1" applyAlignment="1">
      <alignment vertical="center"/>
    </xf>
    <xf numFmtId="164" fontId="0" fillId="0" borderId="0" xfId="0" applyFont="1" applyAlignment="1">
      <alignment horizontal="center" vertical="center"/>
    </xf>
    <xf numFmtId="164" fontId="25" fillId="0" borderId="0" xfId="0" applyFont="1" applyAlignment="1">
      <alignment vertical="center"/>
    </xf>
    <xf numFmtId="165" fontId="0" fillId="0" borderId="0" xfId="0" applyNumberFormat="1" applyFont="1" applyAlignment="1">
      <alignment vertical="center"/>
    </xf>
    <xf numFmtId="164" fontId="26" fillId="0" borderId="0" xfId="0" applyFont="1" applyAlignment="1">
      <alignment vertical="center"/>
    </xf>
    <xf numFmtId="164" fontId="27" fillId="0" borderId="0" xfId="0" applyFont="1" applyAlignment="1">
      <alignment vertical="center"/>
    </xf>
    <xf numFmtId="165" fontId="28" fillId="0" borderId="0" xfId="0" applyNumberFormat="1" applyFont="1" applyAlignment="1">
      <alignment horizontal="center" vertical="center"/>
    </xf>
    <xf numFmtId="164" fontId="29" fillId="0" borderId="0" xfId="0" applyFont="1" applyAlignment="1">
      <alignment horizontal="left" vertical="center"/>
    </xf>
    <xf numFmtId="164" fontId="29" fillId="21" borderId="0" xfId="0" applyFont="1" applyFill="1" applyAlignment="1">
      <alignment horizontal="center" vertical="center"/>
    </xf>
    <xf numFmtId="164" fontId="0" fillId="0" borderId="0" xfId="0" applyAlignment="1">
      <alignment horizontal="center"/>
    </xf>
    <xf numFmtId="164" fontId="28" fillId="0" borderId="0" xfId="0" applyFont="1" applyAlignment="1">
      <alignment horizontal="right" vertical="center"/>
    </xf>
    <xf numFmtId="164" fontId="28" fillId="0" borderId="0" xfId="0" applyFont="1" applyAlignment="1">
      <alignment horizontal="center" vertical="center"/>
    </xf>
    <xf numFmtId="164" fontId="29" fillId="0" borderId="0" xfId="0" applyFont="1" applyAlignment="1">
      <alignment horizontal="center" vertical="center"/>
    </xf>
    <xf numFmtId="164" fontId="28" fillId="0" borderId="0" xfId="0" applyFont="1" applyAlignment="1">
      <alignment vertical="center"/>
    </xf>
    <xf numFmtId="164" fontId="0" fillId="0" borderId="0" xfId="0" applyAlignment="1">
      <alignment vertical="center"/>
    </xf>
    <xf numFmtId="164" fontId="30" fillId="0" borderId="0" xfId="0" applyFont="1" applyAlignment="1">
      <alignment horizontal="center" vertical="center"/>
    </xf>
    <xf numFmtId="164" fontId="0" fillId="0" borderId="0" xfId="0" applyFont="1" applyAlignment="1">
      <alignment horizontal="center" vertical="center" wrapText="1"/>
    </xf>
    <xf numFmtId="164" fontId="30" fillId="0" borderId="0" xfId="0" applyFont="1" applyAlignment="1">
      <alignment horizontal="center" vertical="center" wrapText="1"/>
    </xf>
    <xf numFmtId="164" fontId="31" fillId="0" borderId="0" xfId="0" applyFont="1" applyAlignment="1">
      <alignment horizontal="center" vertical="center" wrapText="1"/>
    </xf>
    <xf numFmtId="164" fontId="31" fillId="0" borderId="0" xfId="0" applyFont="1" applyAlignment="1">
      <alignment horizontal="center" vertical="center" wrapText="1"/>
    </xf>
    <xf numFmtId="164" fontId="0" fillId="0" borderId="0" xfId="0" applyFont="1" applyAlignment="1">
      <alignment vertical="center" wrapText="1"/>
    </xf>
    <xf numFmtId="164" fontId="0" fillId="9" borderId="0" xfId="0" applyFont="1" applyFill="1" applyAlignment="1">
      <alignment horizontal="left" vertical="center"/>
    </xf>
    <xf numFmtId="164" fontId="0" fillId="9" borderId="0" xfId="0" applyFont="1" applyFill="1" applyAlignment="1">
      <alignment vertical="center" wrapText="1"/>
    </xf>
    <xf numFmtId="164" fontId="0" fillId="9" borderId="0" xfId="0" applyFont="1" applyFill="1" applyAlignment="1">
      <alignment vertical="center"/>
    </xf>
    <xf numFmtId="164" fontId="0" fillId="9" borderId="0" xfId="0" applyFont="1" applyFill="1" applyAlignment="1">
      <alignment horizontal="center" vertical="center"/>
    </xf>
    <xf numFmtId="164" fontId="27" fillId="0" borderId="0" xfId="0" applyFont="1" applyAlignment="1">
      <alignment vertical="center" wrapText="1"/>
    </xf>
    <xf numFmtId="164" fontId="33" fillId="0" borderId="0" xfId="0" applyFont="1" applyAlignment="1">
      <alignment horizontal="left" vertical="center"/>
    </xf>
    <xf numFmtId="164" fontId="33" fillId="0" borderId="0" xfId="0" applyFont="1" applyAlignment="1">
      <alignment vertical="center" wrapText="1"/>
    </xf>
    <xf numFmtId="164" fontId="33" fillId="0" borderId="0" xfId="0" applyFont="1" applyAlignment="1">
      <alignment vertical="center"/>
    </xf>
    <xf numFmtId="164" fontId="33" fillId="0" borderId="0" xfId="0" applyFont="1" applyAlignment="1">
      <alignment horizontal="center" vertical="center"/>
    </xf>
    <xf numFmtId="164" fontId="27" fillId="0" borderId="0" xfId="0" applyFont="1" applyAlignment="1">
      <alignment horizontal="left" vertical="center"/>
    </xf>
    <xf numFmtId="164" fontId="29" fillId="21" borderId="0" xfId="0" applyFont="1" applyFill="1" applyAlignment="1">
      <alignment horizontal="center" vertical="center" wrapText="1"/>
    </xf>
    <xf numFmtId="164" fontId="27" fillId="0" borderId="0" xfId="0" applyFont="1" applyAlignment="1">
      <alignment horizontal="center" vertical="center"/>
    </xf>
    <xf numFmtId="164" fontId="0" fillId="0" borderId="0" xfId="0" applyFont="1" applyAlignment="1">
      <alignment/>
    </xf>
    <xf numFmtId="164" fontId="0" fillId="0" borderId="0" xfId="0" applyFont="1" applyAlignment="1">
      <alignment horizontal="left" vertical="center" wrapText="1"/>
    </xf>
    <xf numFmtId="164" fontId="0" fillId="0" borderId="0" xfId="0" applyFont="1" applyAlignment="1">
      <alignment horizontal="center"/>
    </xf>
    <xf numFmtId="164" fontId="0" fillId="0" borderId="0" xfId="0" applyFont="1" applyAlignment="1">
      <alignment horizontal="left"/>
    </xf>
    <xf numFmtId="164" fontId="25" fillId="0" borderId="0" xfId="0" applyFont="1" applyAlignment="1">
      <alignment horizontal="left" vertical="center" wrapText="1"/>
    </xf>
    <xf numFmtId="165" fontId="0" fillId="0" borderId="0" xfId="0" applyNumberFormat="1" applyFont="1" applyAlignment="1">
      <alignment horizontal="left" vertical="center" wrapText="1"/>
    </xf>
    <xf numFmtId="164" fontId="34" fillId="0" borderId="0" xfId="0" applyFont="1" applyAlignment="1">
      <alignment horizontal="left" vertical="center"/>
    </xf>
    <xf numFmtId="164" fontId="27" fillId="0" borderId="0" xfId="0" applyFont="1" applyAlignment="1">
      <alignment horizontal="left" vertical="center" wrapText="1"/>
    </xf>
    <xf numFmtId="164" fontId="29" fillId="21" borderId="0" xfId="0" applyFont="1" applyFill="1" applyAlignment="1">
      <alignment horizontal="left" vertical="center"/>
    </xf>
    <xf numFmtId="164" fontId="28" fillId="0" borderId="0" xfId="0" applyFont="1" applyAlignment="1">
      <alignment horizontal="left" vertical="center"/>
    </xf>
    <xf numFmtId="164" fontId="0" fillId="0" borderId="0" xfId="0" applyAlignment="1">
      <alignment horizontal="left" vertical="center" wrapText="1"/>
    </xf>
    <xf numFmtId="164" fontId="28" fillId="8" borderId="0" xfId="0" applyFont="1" applyFill="1" applyAlignment="1">
      <alignment horizontal="left" vertical="center" wrapText="1"/>
    </xf>
    <xf numFmtId="164" fontId="0" fillId="8" borderId="0" xfId="0" applyFont="1" applyFill="1" applyAlignment="1">
      <alignment horizontal="left" vertical="center" wrapText="1"/>
    </xf>
    <xf numFmtId="164" fontId="0" fillId="0" borderId="0" xfId="0" applyAlignment="1">
      <alignment horizontal="left" vertical="center"/>
    </xf>
    <xf numFmtId="164" fontId="30" fillId="0" borderId="0" xfId="0" applyFont="1" applyAlignment="1">
      <alignment horizontal="center"/>
    </xf>
    <xf numFmtId="164" fontId="0" fillId="8" borderId="0" xfId="0" applyFont="1" applyFill="1" applyAlignment="1">
      <alignment horizontal="center" vertical="center" wrapText="1"/>
    </xf>
    <xf numFmtId="164" fontId="27" fillId="22" borderId="0" xfId="0" applyFont="1" applyFill="1" applyAlignment="1">
      <alignment horizontal="left" vertical="center" wrapText="1"/>
    </xf>
    <xf numFmtId="164" fontId="0" fillId="22" borderId="0" xfId="0" applyFont="1" applyFill="1" applyAlignment="1">
      <alignment horizontal="left" vertical="center" wrapText="1"/>
    </xf>
    <xf numFmtId="164" fontId="28" fillId="22" borderId="0" xfId="0" applyFont="1" applyFill="1" applyAlignment="1">
      <alignment horizontal="left" vertical="center" wrapText="1"/>
    </xf>
    <xf numFmtId="164" fontId="0" fillId="17" borderId="0" xfId="0" applyFont="1" applyFill="1" applyAlignment="1">
      <alignment horizontal="center" vertical="center"/>
    </xf>
    <xf numFmtId="164" fontId="27" fillId="23" borderId="0" xfId="0" applyFont="1" applyFill="1" applyAlignment="1">
      <alignment horizontal="left" vertical="center" wrapText="1"/>
    </xf>
    <xf numFmtId="164" fontId="0" fillId="23" borderId="0" xfId="0" applyFont="1" applyFill="1" applyAlignment="1">
      <alignment horizontal="left" vertical="center" wrapText="1"/>
    </xf>
    <xf numFmtId="164" fontId="28" fillId="23" borderId="0" xfId="0" applyFont="1" applyFill="1" applyAlignment="1">
      <alignment horizontal="left" vertical="center" wrapText="1"/>
    </xf>
    <xf numFmtId="164" fontId="27" fillId="24" borderId="0" xfId="0" applyFont="1" applyFill="1" applyAlignment="1">
      <alignment horizontal="left" vertical="center" wrapText="1"/>
    </xf>
    <xf numFmtId="164" fontId="0" fillId="24" borderId="0" xfId="0" applyFont="1" applyFill="1" applyAlignment="1">
      <alignment horizontal="left" vertical="center" wrapText="1"/>
    </xf>
    <xf numFmtId="164" fontId="27" fillId="25" borderId="0" xfId="0" applyFont="1" applyFill="1" applyAlignment="1">
      <alignment horizontal="left" vertical="center" wrapText="1"/>
    </xf>
    <xf numFmtId="164" fontId="0" fillId="25" borderId="0" xfId="0" applyFont="1" applyFill="1" applyAlignment="1">
      <alignment horizontal="left" vertical="center" wrapText="1"/>
    </xf>
    <xf numFmtId="164" fontId="28" fillId="25" borderId="0" xfId="0" applyFont="1" applyFill="1" applyAlignment="1">
      <alignment horizontal="left" vertical="center" wrapText="1"/>
    </xf>
    <xf numFmtId="164" fontId="27" fillId="26" borderId="0" xfId="0" applyFont="1" applyFill="1" applyAlignment="1">
      <alignment horizontal="left" vertical="center" wrapText="1"/>
    </xf>
    <xf numFmtId="164" fontId="0" fillId="26" borderId="0" xfId="0" applyFont="1" applyFill="1" applyAlignment="1">
      <alignment horizontal="left" vertical="center" wrapText="1"/>
    </xf>
    <xf numFmtId="164" fontId="28" fillId="26" borderId="0" xfId="0" applyFont="1" applyFill="1" applyAlignment="1">
      <alignment horizontal="left" vertical="center" wrapText="1"/>
    </xf>
    <xf numFmtId="164" fontId="27" fillId="18" borderId="0" xfId="0" applyFont="1" applyFill="1" applyAlignment="1">
      <alignment horizontal="left" vertical="center" wrapText="1"/>
    </xf>
    <xf numFmtId="164" fontId="0" fillId="18" borderId="0" xfId="0" applyFont="1" applyFill="1" applyAlignment="1">
      <alignment horizontal="left" vertical="center" wrapText="1"/>
    </xf>
    <xf numFmtId="164" fontId="28" fillId="18" borderId="0" xfId="0" applyFont="1" applyFill="1" applyAlignment="1">
      <alignment horizontal="left" vertical="center" wrapText="1"/>
    </xf>
    <xf numFmtId="164" fontId="27" fillId="17" borderId="0" xfId="0" applyFont="1" applyFill="1" applyAlignment="1">
      <alignment horizontal="left" vertical="center" wrapText="1"/>
    </xf>
    <xf numFmtId="164" fontId="0" fillId="17" borderId="0" xfId="0" applyFont="1" applyFill="1" applyAlignment="1">
      <alignment horizontal="left" vertical="center" wrapText="1"/>
    </xf>
    <xf numFmtId="164" fontId="35" fillId="17" borderId="0" xfId="0" applyFont="1" applyFill="1" applyAlignment="1">
      <alignment horizontal="left" vertical="center" wrapText="1"/>
    </xf>
    <xf numFmtId="164" fontId="35" fillId="0" borderId="0" xfId="0" applyFont="1" applyAlignment="1">
      <alignment horizontal="left" vertical="center"/>
    </xf>
    <xf numFmtId="164" fontId="35" fillId="21" borderId="0" xfId="0" applyFont="1" applyFill="1" applyAlignment="1">
      <alignment horizontal="center" vertical="center"/>
    </xf>
    <xf numFmtId="164" fontId="29" fillId="17" borderId="0" xfId="0" applyFont="1" applyFill="1" applyAlignment="1">
      <alignment horizontal="left" vertical="center" wrapText="1"/>
    </xf>
    <xf numFmtId="164" fontId="12" fillId="17" borderId="0" xfId="0" applyFont="1" applyFill="1" applyAlignment="1">
      <alignment horizontal="left" vertical="center" wrapText="1"/>
    </xf>
    <xf numFmtId="164" fontId="12" fillId="17" borderId="0" xfId="0" applyFont="1" applyFill="1" applyAlignment="1">
      <alignment horizontal="center" vertical="center"/>
    </xf>
    <xf numFmtId="164" fontId="28" fillId="17" borderId="0" xfId="0" applyFont="1" applyFill="1" applyAlignment="1">
      <alignment horizontal="left" vertical="center" wrapText="1"/>
    </xf>
    <xf numFmtId="164" fontId="0" fillId="0" borderId="0" xfId="0" applyFont="1" applyFill="1" applyAlignment="1">
      <alignment horizontal="center" vertical="center"/>
    </xf>
    <xf numFmtId="164" fontId="27" fillId="11" borderId="0" xfId="0" applyFont="1" applyFill="1" applyAlignment="1">
      <alignment horizontal="left" vertical="center" wrapText="1"/>
    </xf>
    <xf numFmtId="164" fontId="0" fillId="11" borderId="0" xfId="0" applyFont="1" applyFill="1" applyAlignment="1">
      <alignment horizontal="left" vertical="center" wrapText="1"/>
    </xf>
    <xf numFmtId="164" fontId="27" fillId="27" borderId="0" xfId="0" applyFont="1" applyFill="1" applyAlignment="1">
      <alignment horizontal="left" vertical="center" wrapText="1"/>
    </xf>
    <xf numFmtId="164" fontId="0" fillId="27" borderId="0" xfId="0" applyFont="1" applyFill="1" applyAlignment="1">
      <alignment horizontal="left" vertical="center" wrapText="1"/>
    </xf>
    <xf numFmtId="164" fontId="0" fillId="27" borderId="0" xfId="0" applyFont="1" applyFill="1" applyAlignment="1">
      <alignment/>
    </xf>
    <xf numFmtId="164" fontId="11" fillId="28" borderId="0" xfId="0" applyFont="1" applyFill="1" applyAlignment="1">
      <alignment horizontal="left" vertical="center"/>
    </xf>
    <xf numFmtId="164" fontId="11" fillId="28" borderId="0" xfId="0" applyFont="1" applyFill="1" applyAlignment="1">
      <alignment horizontal="center" vertical="center"/>
    </xf>
    <xf numFmtId="164" fontId="28" fillId="0" borderId="0" xfId="0" applyFont="1" applyAlignment="1">
      <alignment horizontal="left" vertical="center" wrapText="1"/>
    </xf>
    <xf numFmtId="165" fontId="29" fillId="0" borderId="0" xfId="0" applyNumberFormat="1" applyFont="1" applyAlignment="1">
      <alignment horizontal="left" vertical="center" wrapText="1"/>
    </xf>
    <xf numFmtId="164" fontId="12" fillId="0" borderId="0" xfId="0" applyFont="1" applyAlignment="1">
      <alignment horizontal="center" vertical="center"/>
    </xf>
    <xf numFmtId="164" fontId="36" fillId="0" borderId="0" xfId="0" applyFont="1" applyAlignment="1">
      <alignment horizontal="left" vertical="center"/>
    </xf>
    <xf numFmtId="164" fontId="36" fillId="0" borderId="0" xfId="0" applyFont="1" applyAlignment="1">
      <alignment horizontal="center" vertical="center"/>
    </xf>
    <xf numFmtId="164" fontId="35" fillId="0" borderId="0" xfId="0" applyFont="1" applyAlignment="1">
      <alignment horizontal="center" vertical="center"/>
    </xf>
    <xf numFmtId="164" fontId="0" fillId="0" borderId="0" xfId="0" applyAlignment="1">
      <alignment horizontal="center" vertical="center"/>
    </xf>
    <xf numFmtId="164" fontId="0" fillId="0" borderId="0" xfId="0" applyFont="1" applyAlignment="1">
      <alignment horizontal="right" vertical="center"/>
    </xf>
    <xf numFmtId="164" fontId="0" fillId="0" borderId="0" xfId="0" applyFont="1" applyFill="1" applyAlignment="1">
      <alignment vertical="center" wrapText="1"/>
    </xf>
    <xf numFmtId="164" fontId="0" fillId="0" borderId="0" xfId="0" applyFont="1" applyFill="1" applyAlignment="1">
      <alignment vertical="center"/>
    </xf>
    <xf numFmtId="164" fontId="29" fillId="10" borderId="0" xfId="0" applyFont="1" applyFill="1" applyAlignment="1">
      <alignment horizontal="center" vertical="center"/>
    </xf>
    <xf numFmtId="164" fontId="29" fillId="10" borderId="0" xfId="0" applyFont="1" applyFill="1" applyAlignment="1">
      <alignment vertical="center" wrapText="1"/>
    </xf>
    <xf numFmtId="164" fontId="29" fillId="10" borderId="0" xfId="0" applyFont="1" applyFill="1" applyAlignment="1">
      <alignment vertical="center"/>
    </xf>
    <xf numFmtId="164" fontId="29" fillId="0" borderId="0" xfId="0" applyFont="1" applyAlignment="1">
      <alignment vertical="center"/>
    </xf>
    <xf numFmtId="164" fontId="27" fillId="12" borderId="0" xfId="0" applyFont="1" applyFill="1" applyAlignment="1">
      <alignment vertical="center"/>
    </xf>
    <xf numFmtId="164" fontId="28" fillId="12" borderId="0" xfId="0" applyFont="1" applyFill="1" applyAlignment="1">
      <alignment vertical="center"/>
    </xf>
    <xf numFmtId="164" fontId="0" fillId="12" borderId="0" xfId="0" applyFont="1" applyFill="1" applyAlignment="1">
      <alignment vertical="center"/>
    </xf>
    <xf numFmtId="164" fontId="35" fillId="0" borderId="0" xfId="0" applyFont="1" applyAlignment="1">
      <alignment vertical="center"/>
    </xf>
    <xf numFmtId="164" fontId="28" fillId="13" borderId="0" xfId="0" applyFont="1" applyFill="1" applyAlignment="1">
      <alignment vertical="center"/>
    </xf>
    <xf numFmtId="164" fontId="0" fillId="13" borderId="0" xfId="0" applyFont="1" applyFill="1" applyAlignment="1">
      <alignment vertical="center"/>
    </xf>
    <xf numFmtId="164" fontId="28" fillId="14" borderId="0" xfId="0" applyFont="1" applyFill="1" applyAlignment="1">
      <alignment vertical="center"/>
    </xf>
    <xf numFmtId="164" fontId="0" fillId="14" borderId="0" xfId="0" applyFont="1" applyFill="1" applyAlignment="1">
      <alignment vertical="center" wrapText="1"/>
    </xf>
    <xf numFmtId="164" fontId="0" fillId="14" borderId="0" xfId="0" applyFont="1" applyFill="1" applyAlignment="1">
      <alignment vertical="center"/>
    </xf>
    <xf numFmtId="164" fontId="28" fillId="15" borderId="0" xfId="0" applyFont="1" applyFill="1" applyAlignment="1">
      <alignment vertical="center"/>
    </xf>
    <xf numFmtId="164" fontId="0" fillId="15" borderId="0" xfId="0" applyFont="1" applyFill="1" applyAlignment="1">
      <alignment vertical="center"/>
    </xf>
    <xf numFmtId="164" fontId="28" fillId="10" borderId="0" xfId="0" applyFont="1" applyFill="1" applyAlignment="1">
      <alignment vertical="center"/>
    </xf>
    <xf numFmtId="164" fontId="0" fillId="10" borderId="0" xfId="0" applyFont="1" applyFill="1" applyAlignment="1">
      <alignment vertical="center"/>
    </xf>
    <xf numFmtId="164" fontId="37" fillId="10" borderId="0" xfId="0" applyFont="1" applyFill="1" applyAlignment="1">
      <alignment vertical="center"/>
    </xf>
    <xf numFmtId="164" fontId="28" fillId="29" borderId="0" xfId="0" applyFont="1" applyFill="1" applyAlignment="1">
      <alignment horizontal="center" vertical="center"/>
    </xf>
    <xf numFmtId="164" fontId="0" fillId="10" borderId="0" xfId="0" applyFont="1" applyFill="1" applyAlignment="1">
      <alignment vertical="center" wrapText="1"/>
    </xf>
    <xf numFmtId="164" fontId="0" fillId="24" borderId="0" xfId="0" applyFont="1" applyFill="1" applyAlignment="1">
      <alignment vertical="center"/>
    </xf>
    <xf numFmtId="164" fontId="28" fillId="24" borderId="0" xfId="0" applyFont="1" applyFill="1" applyAlignment="1">
      <alignment vertical="center"/>
    </xf>
    <xf numFmtId="164" fontId="37" fillId="24" borderId="0" xfId="0" applyFont="1" applyFill="1" applyAlignment="1">
      <alignment vertical="center"/>
    </xf>
    <xf numFmtId="164" fontId="0" fillId="24" borderId="0" xfId="0" applyFont="1" applyFill="1" applyAlignment="1">
      <alignment vertical="center" wrapText="1"/>
    </xf>
    <xf numFmtId="164" fontId="27" fillId="25" borderId="0" xfId="0" applyFont="1" applyFill="1" applyAlignment="1">
      <alignment vertical="center"/>
    </xf>
    <xf numFmtId="164" fontId="28" fillId="25" borderId="0" xfId="0" applyFont="1" applyFill="1" applyAlignment="1">
      <alignment vertical="center"/>
    </xf>
    <xf numFmtId="164" fontId="0" fillId="25" borderId="0" xfId="0" applyFont="1" applyFill="1" applyAlignment="1">
      <alignment vertical="center"/>
    </xf>
    <xf numFmtId="164" fontId="37" fillId="25" borderId="0" xfId="0" applyFont="1" applyFill="1" applyAlignment="1">
      <alignment vertical="center"/>
    </xf>
    <xf numFmtId="164" fontId="0" fillId="25" borderId="0" xfId="0" applyFont="1" applyFill="1" applyAlignment="1">
      <alignment vertical="center" wrapText="1"/>
    </xf>
    <xf numFmtId="164" fontId="29" fillId="25" borderId="0" xfId="0" applyFont="1" applyFill="1" applyAlignment="1">
      <alignment vertical="center" wrapText="1"/>
    </xf>
    <xf numFmtId="164" fontId="0" fillId="25" borderId="0" xfId="0" applyFill="1" applyAlignment="1">
      <alignment/>
    </xf>
    <xf numFmtId="164" fontId="27" fillId="18" borderId="0" xfId="0" applyFont="1" applyFill="1" applyAlignment="1">
      <alignment vertical="center"/>
    </xf>
    <xf numFmtId="164" fontId="0" fillId="18" borderId="0" xfId="0" applyFont="1" applyFill="1" applyAlignment="1">
      <alignment vertical="center"/>
    </xf>
    <xf numFmtId="164" fontId="25" fillId="0" borderId="0" xfId="0" applyFont="1" applyAlignment="1">
      <alignment horizontal="left" vertical="center"/>
    </xf>
    <xf numFmtId="164" fontId="35" fillId="0" borderId="0" xfId="0" applyFont="1" applyAlignment="1">
      <alignment horizontal="left"/>
    </xf>
    <xf numFmtId="164" fontId="27" fillId="0" borderId="0" xfId="0" applyFont="1" applyAlignment="1">
      <alignment/>
    </xf>
    <xf numFmtId="164" fontId="29" fillId="10" borderId="0" xfId="0" applyFont="1" applyFill="1" applyAlignment="1">
      <alignment horizontal="center"/>
    </xf>
    <xf numFmtId="164" fontId="0" fillId="0" borderId="0" xfId="0" applyFont="1" applyAlignment="1">
      <alignment wrapText="1"/>
    </xf>
    <xf numFmtId="164" fontId="28" fillId="0" borderId="0" xfId="0" applyFont="1" applyAlignment="1">
      <alignment/>
    </xf>
    <xf numFmtId="164" fontId="28" fillId="0" borderId="0" xfId="0" applyFont="1" applyAlignment="1">
      <alignment horizontal="center"/>
    </xf>
    <xf numFmtId="164" fontId="29" fillId="10" borderId="0" xfId="0" applyFont="1" applyFill="1" applyAlignment="1">
      <alignment/>
    </xf>
    <xf numFmtId="164" fontId="35" fillId="0" borderId="0" xfId="0" applyFont="1" applyAlignment="1">
      <alignment horizontal="center"/>
    </xf>
    <xf numFmtId="164" fontId="0" fillId="0" borderId="0" xfId="0" applyAlignment="1">
      <alignment/>
    </xf>
    <xf numFmtId="165" fontId="0" fillId="0" borderId="0" xfId="0" applyNumberFormat="1" applyFont="1" applyAlignment="1">
      <alignment horizontal="left" vertical="center"/>
    </xf>
    <xf numFmtId="164" fontId="29" fillId="30" borderId="0" xfId="0" applyFont="1" applyFill="1" applyAlignment="1">
      <alignment horizontal="left"/>
    </xf>
    <xf numFmtId="164" fontId="27" fillId="0" borderId="0" xfId="0" applyFont="1" applyAlignment="1">
      <alignment/>
    </xf>
    <xf numFmtId="164" fontId="29" fillId="0" borderId="0" xfId="0" applyFont="1" applyAlignment="1">
      <alignment/>
    </xf>
    <xf numFmtId="164" fontId="29" fillId="10" borderId="0" xfId="0" applyFont="1" applyFill="1" applyAlignment="1">
      <alignment/>
    </xf>
    <xf numFmtId="164" fontId="38" fillId="0" borderId="0" xfId="0" applyFont="1" applyAlignment="1">
      <alignment/>
    </xf>
    <xf numFmtId="164" fontId="0" fillId="0" borderId="0" xfId="0" applyFont="1" applyAlignment="1">
      <alignment/>
    </xf>
    <xf numFmtId="164" fontId="29" fillId="15" borderId="0" xfId="0" applyFont="1" applyFill="1" applyAlignment="1">
      <alignment horizontal="center" vertical="center"/>
    </xf>
    <xf numFmtId="164" fontId="0" fillId="15" borderId="0" xfId="0" applyFont="1" applyFill="1" applyAlignment="1">
      <alignment/>
    </xf>
    <xf numFmtId="164" fontId="0" fillId="15" borderId="0" xfId="0" applyFont="1" applyFill="1" applyAlignment="1">
      <alignment/>
    </xf>
    <xf numFmtId="164" fontId="29" fillId="15" borderId="0" xfId="0" applyFont="1" applyFill="1" applyAlignment="1">
      <alignment horizontal="center"/>
    </xf>
    <xf numFmtId="164" fontId="29" fillId="15" borderId="0" xfId="0" applyFont="1" applyFill="1" applyAlignment="1">
      <alignment/>
    </xf>
    <xf numFmtId="164" fontId="0" fillId="15" borderId="0" xfId="0" applyFont="1" applyFill="1" applyAlignment="1">
      <alignment horizontal="center"/>
    </xf>
    <xf numFmtId="164" fontId="29" fillId="0" borderId="0" xfId="0" applyFont="1" applyAlignment="1">
      <alignment horizontal="center"/>
    </xf>
    <xf numFmtId="164" fontId="29" fillId="15" borderId="0" xfId="0" applyFont="1" applyFill="1" applyAlignment="1">
      <alignment wrapText="1"/>
    </xf>
    <xf numFmtId="164" fontId="35" fillId="15" borderId="0" xfId="0" applyFont="1" applyFill="1" applyAlignment="1">
      <alignment/>
    </xf>
    <xf numFmtId="164" fontId="35" fillId="15" borderId="0" xfId="0" applyFont="1" applyFill="1" applyAlignment="1">
      <alignment horizontal="center"/>
    </xf>
    <xf numFmtId="164" fontId="25" fillId="0" borderId="0" xfId="0" applyFont="1" applyAlignment="1">
      <alignment/>
    </xf>
    <xf numFmtId="164" fontId="0" fillId="0" borderId="0" xfId="0" applyAlignment="1">
      <alignment horizontal="left"/>
    </xf>
    <xf numFmtId="165" fontId="0" fillId="0" borderId="0" xfId="0" applyNumberFormat="1" applyFont="1" applyAlignment="1">
      <alignment/>
    </xf>
    <xf numFmtId="165" fontId="28" fillId="0" borderId="0" xfId="0" applyNumberFormat="1" applyFont="1" applyAlignment="1">
      <alignment horizontal="center"/>
    </xf>
    <xf numFmtId="164" fontId="39" fillId="0" borderId="0" xfId="0" applyFont="1" applyAlignment="1">
      <alignment horizontal="center"/>
    </xf>
    <xf numFmtId="164" fontId="39" fillId="0" borderId="0" xfId="0" applyFont="1" applyAlignment="1">
      <alignment/>
    </xf>
    <xf numFmtId="164" fontId="40" fillId="0" borderId="0" xfId="0" applyFont="1" applyAlignment="1">
      <alignment horizontal="right"/>
    </xf>
    <xf numFmtId="164" fontId="40" fillId="0" borderId="0" xfId="0" applyFont="1" applyAlignment="1">
      <alignment horizontal="center"/>
    </xf>
    <xf numFmtId="164" fontId="35" fillId="0" borderId="0" xfId="0" applyFont="1" applyAlignment="1">
      <alignment/>
    </xf>
    <xf numFmtId="164" fontId="0" fillId="0" borderId="0" xfId="0" applyFont="1" applyAlignment="1">
      <alignment horizontal="right"/>
    </xf>
    <xf numFmtId="164" fontId="29" fillId="21" borderId="0" xfId="0" applyFont="1" applyFill="1" applyAlignment="1">
      <alignment/>
    </xf>
    <xf numFmtId="164" fontId="29" fillId="21" borderId="0" xfId="0" applyFont="1" applyFill="1" applyAlignment="1">
      <alignment horizontal="center"/>
    </xf>
    <xf numFmtId="164" fontId="41" fillId="21" borderId="0" xfId="0" applyFont="1" applyFill="1" applyAlignment="1">
      <alignment/>
    </xf>
    <xf numFmtId="164" fontId="27" fillId="0" borderId="0" xfId="0" applyFont="1" applyAlignment="1">
      <alignment horizontal="center"/>
    </xf>
    <xf numFmtId="164" fontId="40" fillId="0" borderId="0" xfId="0" applyFont="1" applyAlignment="1">
      <alignment horizontal="left" vertical="center"/>
    </xf>
    <xf numFmtId="164" fontId="42" fillId="0" borderId="0" xfId="0" applyFont="1" applyAlignment="1">
      <alignment horizontal="left" vertical="center" wrapText="1"/>
    </xf>
    <xf numFmtId="164" fontId="39" fillId="0" borderId="0" xfId="0" applyFont="1" applyAlignment="1">
      <alignment horizontal="left" vertical="center"/>
    </xf>
    <xf numFmtId="164" fontId="39" fillId="0" borderId="0" xfId="0" applyFont="1" applyAlignment="1">
      <alignment horizontal="center" vertical="center"/>
    </xf>
    <xf numFmtId="164" fontId="39" fillId="0" borderId="0" xfId="0" applyFont="1" applyAlignment="1">
      <alignment horizontal="left" vertical="center" wrapText="1"/>
    </xf>
    <xf numFmtId="164" fontId="42" fillId="0" borderId="0" xfId="0" applyFont="1" applyAlignment="1">
      <alignment horizontal="left" vertical="center"/>
    </xf>
    <xf numFmtId="164" fontId="39" fillId="0" borderId="0" xfId="0" applyFont="1" applyAlignment="1">
      <alignment vertical="center" wrapText="1"/>
    </xf>
    <xf numFmtId="164" fontId="39" fillId="0" borderId="0" xfId="0" applyFont="1" applyAlignment="1">
      <alignment vertical="center"/>
    </xf>
    <xf numFmtId="164" fontId="39" fillId="0" borderId="0" xfId="0" applyFont="1" applyAlignment="1">
      <alignment horizontal="left"/>
    </xf>
    <xf numFmtId="164" fontId="43" fillId="0" borderId="0" xfId="0" applyFont="1" applyAlignment="1">
      <alignment horizontal="left" vertical="center"/>
    </xf>
    <xf numFmtId="165" fontId="39" fillId="0" borderId="0" xfId="0" applyNumberFormat="1" applyFont="1" applyAlignment="1">
      <alignment horizontal="left" vertical="center" wrapText="1"/>
    </xf>
    <xf numFmtId="164" fontId="44" fillId="0" borderId="0" xfId="0" applyFont="1" applyAlignment="1">
      <alignment horizontal="left" vertical="center"/>
    </xf>
    <xf numFmtId="165" fontId="40" fillId="0" borderId="0" xfId="0" applyNumberFormat="1" applyFont="1" applyAlignment="1">
      <alignment horizontal="center" vertical="center"/>
    </xf>
    <xf numFmtId="164" fontId="40" fillId="0" borderId="0" xfId="0" applyFont="1" applyAlignment="1">
      <alignment horizontal="center" vertical="center"/>
    </xf>
    <xf numFmtId="164" fontId="45" fillId="0" borderId="0" xfId="0" applyFont="1" applyAlignment="1">
      <alignment horizontal="center" vertical="center"/>
    </xf>
    <xf numFmtId="164" fontId="45" fillId="0" borderId="0" xfId="0" applyFont="1" applyAlignment="1">
      <alignment horizontal="center" vertical="center" wrapText="1"/>
    </xf>
    <xf numFmtId="164" fontId="45" fillId="0" borderId="0" xfId="0" applyFont="1" applyAlignment="1">
      <alignment horizontal="center"/>
    </xf>
    <xf numFmtId="164" fontId="46" fillId="0" borderId="0" xfId="0" applyFont="1" applyAlignment="1">
      <alignment horizontal="center" vertical="center" wrapText="1"/>
    </xf>
    <xf numFmtId="164" fontId="46" fillId="0" borderId="0" xfId="0" applyFont="1" applyAlignment="1">
      <alignment horizontal="center" vertical="center" wrapText="1"/>
    </xf>
    <xf numFmtId="164" fontId="39" fillId="0" borderId="0" xfId="0" applyFont="1" applyAlignment="1">
      <alignment horizontal="center" vertical="center" wrapText="1"/>
    </xf>
    <xf numFmtId="164" fontId="39" fillId="0" borderId="0" xfId="0" applyFont="1" applyFill="1" applyAlignment="1">
      <alignment horizontal="center" vertical="center"/>
    </xf>
    <xf numFmtId="164" fontId="39" fillId="0" borderId="0" xfId="0" applyFont="1" applyFill="1" applyAlignment="1">
      <alignment horizontal="center"/>
    </xf>
    <xf numFmtId="164" fontId="40" fillId="0" borderId="0" xfId="0" applyFont="1" applyAlignment="1">
      <alignment/>
    </xf>
    <xf numFmtId="164" fontId="40" fillId="0" borderId="0" xfId="0" applyFont="1" applyFill="1" applyAlignment="1">
      <alignment horizontal="center"/>
    </xf>
    <xf numFmtId="164" fontId="42" fillId="0" borderId="0" xfId="0" applyFont="1" applyAlignment="1">
      <alignment/>
    </xf>
    <xf numFmtId="164" fontId="36" fillId="0" borderId="0" xfId="0" applyFont="1" applyAlignment="1">
      <alignment horizontal="center"/>
    </xf>
    <xf numFmtId="164" fontId="26" fillId="0" borderId="0" xfId="0" applyFont="1" applyAlignment="1">
      <alignment/>
    </xf>
    <xf numFmtId="164" fontId="0" fillId="0" borderId="0" xfId="0" applyFont="1" applyAlignment="1">
      <alignment horizontal="center" wrapText="1"/>
    </xf>
    <xf numFmtId="166" fontId="0" fillId="0" borderId="0" xfId="0" applyNumberFormat="1" applyFont="1" applyAlignment="1">
      <alignment horizontal="center"/>
    </xf>
    <xf numFmtId="164" fontId="0" fillId="0" borderId="0" xfId="0" applyFont="1" applyFill="1" applyAlignment="1">
      <alignment horizontal="center"/>
    </xf>
    <xf numFmtId="164" fontId="0" fillId="13" borderId="0" xfId="0" applyFont="1" applyFill="1" applyAlignment="1">
      <alignment horizontal="center"/>
    </xf>
    <xf numFmtId="164" fontId="28" fillId="0" borderId="0" xfId="0" applyFont="1" applyFill="1" applyAlignment="1">
      <alignment horizontal="center"/>
    </xf>
    <xf numFmtId="164" fontId="28" fillId="17" borderId="0" xfId="0" applyFont="1" applyFill="1" applyAlignment="1">
      <alignment horizontal="center"/>
    </xf>
    <xf numFmtId="164" fontId="0" fillId="17" borderId="0" xfId="0" applyFont="1" applyFill="1" applyAlignment="1">
      <alignment horizontal="center"/>
    </xf>
    <xf numFmtId="164" fontId="0" fillId="12" borderId="0" xfId="0" applyFont="1" applyFill="1" applyAlignment="1">
      <alignment horizontal="center"/>
    </xf>
    <xf numFmtId="164" fontId="33" fillId="0" borderId="0" xfId="0" applyFont="1" applyAlignment="1">
      <alignment/>
    </xf>
    <xf numFmtId="164" fontId="0" fillId="0" borderId="0" xfId="0" applyFont="1" applyAlignment="1">
      <alignment horizontal="center" vertical="top"/>
    </xf>
    <xf numFmtId="164" fontId="0" fillId="21" borderId="0" xfId="0" applyFont="1" applyFill="1" applyAlignment="1">
      <alignment horizontal="center"/>
    </xf>
    <xf numFmtId="164" fontId="28" fillId="0" borderId="0" xfId="0" applyFont="1" applyAlignment="1">
      <alignment horizontal="right"/>
    </xf>
    <xf numFmtId="164" fontId="28" fillId="0" borderId="0" xfId="0" applyFont="1" applyAlignment="1">
      <alignment horizontal="center" wrapText="1"/>
    </xf>
    <xf numFmtId="164" fontId="0" fillId="22" borderId="0" xfId="0" applyFont="1" applyFill="1" applyAlignment="1">
      <alignment horizontal="left"/>
    </xf>
    <xf numFmtId="164" fontId="0" fillId="10" borderId="0" xfId="0" applyFont="1" applyFill="1" applyAlignment="1">
      <alignment horizontal="left"/>
    </xf>
    <xf numFmtId="164" fontId="0" fillId="24" borderId="0" xfId="0" applyFont="1" applyFill="1" applyAlignment="1">
      <alignment horizontal="left"/>
    </xf>
    <xf numFmtId="164" fontId="0" fillId="18" borderId="0" xfId="0" applyFont="1" applyFill="1" applyAlignment="1">
      <alignment/>
    </xf>
    <xf numFmtId="164" fontId="0" fillId="22" borderId="0" xfId="0" applyFont="1" applyFill="1" applyAlignment="1">
      <alignment horizontal="center"/>
    </xf>
    <xf numFmtId="164" fontId="0" fillId="10" borderId="0" xfId="0" applyFont="1" applyFill="1" applyAlignment="1">
      <alignment horizontal="center"/>
    </xf>
    <xf numFmtId="164" fontId="0" fillId="17" borderId="0" xfId="0" applyFont="1" applyFill="1" applyAlignment="1">
      <alignment/>
    </xf>
    <xf numFmtId="164" fontId="0" fillId="16" borderId="0" xfId="0" applyFont="1" applyFill="1" applyAlignment="1">
      <alignment/>
    </xf>
    <xf numFmtId="164" fontId="0" fillId="8" borderId="0" xfId="0" applyFont="1" applyFill="1" applyAlignment="1">
      <alignment/>
    </xf>
    <xf numFmtId="164" fontId="28" fillId="8" borderId="0" xfId="0" applyFont="1" applyFill="1" applyAlignment="1">
      <alignment/>
    </xf>
    <xf numFmtId="164" fontId="0" fillId="31" borderId="0" xfId="0" applyFont="1" applyFill="1" applyAlignment="1">
      <alignment/>
    </xf>
    <xf numFmtId="164" fontId="28" fillId="31" borderId="0" xfId="0" applyFont="1" applyFill="1" applyAlignment="1">
      <alignment/>
    </xf>
    <xf numFmtId="164" fontId="0" fillId="32" borderId="0" xfId="0" applyFont="1" applyFill="1" applyAlignment="1">
      <alignment/>
    </xf>
    <xf numFmtId="164" fontId="28" fillId="32" borderId="0" xfId="0" applyFont="1" applyFill="1" applyAlignment="1">
      <alignment/>
    </xf>
    <xf numFmtId="164" fontId="28" fillId="18" borderId="0" xfId="0" applyFont="1" applyFill="1" applyAlignment="1">
      <alignment/>
    </xf>
    <xf numFmtId="164" fontId="0" fillId="17" borderId="0" xfId="0" applyFont="1" applyFill="1" applyAlignment="1">
      <alignment horizontal="right"/>
    </xf>
    <xf numFmtId="164" fontId="33" fillId="17" borderId="0" xfId="0" applyFont="1" applyFill="1" applyAlignment="1">
      <alignment/>
    </xf>
    <xf numFmtId="164" fontId="33" fillId="32" borderId="0" xfId="0" applyFont="1" applyFill="1" applyAlignment="1">
      <alignment/>
    </xf>
    <xf numFmtId="164" fontId="37" fillId="32" borderId="0" xfId="0" applyFont="1" applyFill="1" applyAlignment="1">
      <alignment/>
    </xf>
    <xf numFmtId="164" fontId="33" fillId="0" borderId="0" xfId="0" applyFont="1" applyAlignment="1">
      <alignment horizontal="center"/>
    </xf>
    <xf numFmtId="164" fontId="0" fillId="33" borderId="0" xfId="0" applyFont="1" applyFill="1" applyAlignment="1">
      <alignment/>
    </xf>
    <xf numFmtId="164" fontId="28" fillId="33" borderId="0" xfId="0" applyFont="1" applyFill="1" applyAlignment="1">
      <alignment/>
    </xf>
    <xf numFmtId="164" fontId="28" fillId="17" borderId="0" xfId="0" applyFont="1" applyFill="1" applyAlignment="1">
      <alignment/>
    </xf>
    <xf numFmtId="164" fontId="47" fillId="0" borderId="0" xfId="0" applyFont="1" applyAlignment="1">
      <alignment/>
    </xf>
    <xf numFmtId="164" fontId="48" fillId="0" borderId="2" xfId="0" applyFont="1" applyBorder="1" applyAlignment="1">
      <alignment horizontal="center"/>
    </xf>
    <xf numFmtId="164" fontId="49" fillId="0" borderId="2" xfId="0" applyFont="1" applyBorder="1" applyAlignment="1">
      <alignment horizontal="center"/>
    </xf>
    <xf numFmtId="164" fontId="50" fillId="0" borderId="0" xfId="0" applyFont="1" applyFill="1" applyAlignment="1">
      <alignment horizontal="center" vertical="center"/>
    </xf>
    <xf numFmtId="164" fontId="48" fillId="0" borderId="0" xfId="0" applyFont="1" applyAlignment="1">
      <alignment horizontal="center"/>
    </xf>
    <xf numFmtId="164" fontId="49" fillId="0" borderId="0" xfId="0" applyFont="1" applyAlignment="1">
      <alignment horizontal="center"/>
    </xf>
    <xf numFmtId="164" fontId="48" fillId="8" borderId="2" xfId="0" applyFont="1" applyFill="1" applyBorder="1" applyAlignment="1">
      <alignment horizontal="center"/>
    </xf>
    <xf numFmtId="164" fontId="48" fillId="0" borderId="0" xfId="0" applyFont="1" applyAlignment="1">
      <alignment/>
    </xf>
    <xf numFmtId="164" fontId="36" fillId="0" borderId="0" xfId="0" applyFont="1" applyAlignment="1">
      <alignment horizontal="left" vertical="center" wrapText="1"/>
    </xf>
    <xf numFmtId="164" fontId="51" fillId="15" borderId="2" xfId="0" applyFont="1" applyFill="1" applyBorder="1" applyAlignment="1">
      <alignment horizontal="center" vertical="center"/>
    </xf>
    <xf numFmtId="164" fontId="50" fillId="17" borderId="0" xfId="0" applyFont="1" applyFill="1" applyAlignment="1">
      <alignment horizontal="center" vertical="center"/>
    </xf>
    <xf numFmtId="164" fontId="48" fillId="0" borderId="2" xfId="0" applyFont="1" applyBorder="1" applyAlignment="1">
      <alignment/>
    </xf>
    <xf numFmtId="164" fontId="48" fillId="0" borderId="2" xfId="0" applyFont="1" applyBorder="1" applyAlignment="1">
      <alignment horizontal="center" wrapText="1"/>
    </xf>
    <xf numFmtId="164" fontId="49" fillId="0" borderId="2" xfId="0" applyFont="1" applyBorder="1" applyAlignment="1">
      <alignment horizontal="center" wrapText="1"/>
    </xf>
    <xf numFmtId="164" fontId="48" fillId="8" borderId="2" xfId="0" applyFont="1" applyFill="1" applyBorder="1" applyAlignment="1">
      <alignment horizontal="center" wrapText="1"/>
    </xf>
    <xf numFmtId="164" fontId="48" fillId="0" borderId="0" xfId="0" applyFont="1" applyAlignment="1">
      <alignment horizontal="center" wrapText="1"/>
    </xf>
    <xf numFmtId="164" fontId="49" fillId="0" borderId="0" xfId="0" applyFont="1" applyAlignment="1">
      <alignment horizontal="center" wrapText="1"/>
    </xf>
    <xf numFmtId="164" fontId="48" fillId="0" borderId="2" xfId="0" applyFont="1" applyBorder="1" applyAlignment="1">
      <alignment horizontal="right"/>
    </xf>
    <xf numFmtId="164" fontId="52" fillId="0" borderId="2" xfId="0" applyFont="1" applyBorder="1" applyAlignment="1">
      <alignment horizontal="center"/>
    </xf>
    <xf numFmtId="164" fontId="53" fillId="0" borderId="2" xfId="0" applyFont="1" applyBorder="1" applyAlignment="1">
      <alignment horizontal="center"/>
    </xf>
    <xf numFmtId="164" fontId="48" fillId="0" borderId="0" xfId="0" applyFont="1" applyAlignment="1">
      <alignment horizontal="right"/>
    </xf>
    <xf numFmtId="164" fontId="52" fillId="13" borderId="2" xfId="0" applyFont="1" applyFill="1" applyBorder="1" applyAlignment="1">
      <alignment horizontal="center"/>
    </xf>
    <xf numFmtId="164" fontId="53" fillId="13" borderId="2" xfId="0" applyFont="1" applyFill="1" applyBorder="1" applyAlignment="1">
      <alignment horizontal="center"/>
    </xf>
    <xf numFmtId="164" fontId="51" fillId="0" borderId="0" xfId="0" applyFont="1" applyAlignment="1">
      <alignment horizontal="right"/>
    </xf>
    <xf numFmtId="164" fontId="54" fillId="0" borderId="0" xfId="0" applyFont="1" applyAlignment="1">
      <alignment horizontal="right"/>
    </xf>
    <xf numFmtId="164" fontId="52" fillId="8" borderId="2" xfId="0" applyFont="1" applyFill="1" applyBorder="1" applyAlignment="1">
      <alignment horizontal="center"/>
    </xf>
    <xf numFmtId="164" fontId="52" fillId="9" borderId="2" xfId="0" applyFont="1" applyFill="1" applyBorder="1" applyAlignment="1">
      <alignment horizontal="right"/>
    </xf>
    <xf numFmtId="164" fontId="54" fillId="9" borderId="2" xfId="0" applyFont="1" applyFill="1" applyBorder="1" applyAlignment="1">
      <alignment horizontal="center"/>
    </xf>
    <xf numFmtId="164" fontId="55" fillId="9" borderId="2" xfId="0" applyFont="1" applyFill="1" applyBorder="1" applyAlignment="1">
      <alignment horizontal="center"/>
    </xf>
    <xf numFmtId="164" fontId="52" fillId="0" borderId="0" xfId="0" applyFont="1" applyAlignment="1">
      <alignment/>
    </xf>
    <xf numFmtId="164" fontId="51" fillId="10" borderId="2" xfId="0" applyFont="1" applyFill="1" applyBorder="1" applyAlignment="1">
      <alignment horizontal="right"/>
    </xf>
    <xf numFmtId="164" fontId="51" fillId="10" borderId="2" xfId="0" applyFont="1" applyFill="1" applyBorder="1" applyAlignment="1">
      <alignment horizontal="center"/>
    </xf>
    <xf numFmtId="164" fontId="51" fillId="10" borderId="2" xfId="0" applyFont="1" applyFill="1" applyBorder="1" applyAlignment="1">
      <alignment horizontal="center" vertical="center"/>
    </xf>
    <xf numFmtId="164" fontId="56" fillId="10" borderId="2" xfId="0" applyFont="1" applyFill="1" applyBorder="1" applyAlignment="1">
      <alignment horizontal="center"/>
    </xf>
    <xf numFmtId="164" fontId="52" fillId="10" borderId="2" xfId="0" applyFont="1" applyFill="1" applyBorder="1" applyAlignment="1">
      <alignment horizontal="center"/>
    </xf>
    <xf numFmtId="164" fontId="51" fillId="0" borderId="0" xfId="0" applyFont="1" applyAlignment="1">
      <alignment/>
    </xf>
    <xf numFmtId="164" fontId="57" fillId="0" borderId="2" xfId="0" applyFont="1" applyBorder="1" applyAlignment="1">
      <alignment horizontal="left"/>
    </xf>
    <xf numFmtId="164" fontId="48" fillId="0" borderId="2" xfId="0" applyFont="1" applyBorder="1" applyAlignment="1">
      <alignment horizontal="center" vertical="center"/>
    </xf>
    <xf numFmtId="164" fontId="48" fillId="18" borderId="0" xfId="0" applyFont="1" applyFill="1" applyAlignment="1">
      <alignment horizontal="right"/>
    </xf>
    <xf numFmtId="164" fontId="48" fillId="18" borderId="2" xfId="0" applyFont="1" applyFill="1" applyBorder="1" applyAlignment="1">
      <alignment horizontal="center"/>
    </xf>
    <xf numFmtId="164" fontId="48" fillId="0" borderId="0" xfId="0" applyFont="1" applyBorder="1" applyAlignment="1">
      <alignment/>
    </xf>
    <xf numFmtId="164" fontId="51" fillId="0" borderId="0" xfId="0" applyFont="1" applyBorder="1" applyAlignment="1">
      <alignment/>
    </xf>
    <xf numFmtId="164" fontId="58" fillId="0" borderId="2" xfId="0" applyFont="1" applyBorder="1" applyAlignment="1">
      <alignment horizontal="left"/>
    </xf>
    <xf numFmtId="164" fontId="52" fillId="8" borderId="2" xfId="0" applyFont="1" applyFill="1" applyBorder="1" applyAlignment="1">
      <alignment horizontal="center" vertical="center"/>
    </xf>
    <xf numFmtId="164" fontId="57" fillId="16" borderId="2" xfId="0" applyFont="1" applyFill="1" applyBorder="1" applyAlignment="1">
      <alignment horizontal="right"/>
    </xf>
    <xf numFmtId="164" fontId="52" fillId="16" borderId="2" xfId="0" applyFont="1" applyFill="1" applyBorder="1" applyAlignment="1">
      <alignment horizontal="center"/>
    </xf>
    <xf numFmtId="164" fontId="53" fillId="16" borderId="2" xfId="0" applyFont="1" applyFill="1" applyBorder="1" applyAlignment="1">
      <alignment horizontal="center"/>
    </xf>
    <xf numFmtId="164" fontId="57" fillId="12" borderId="2" xfId="0" applyFont="1" applyFill="1" applyBorder="1" applyAlignment="1">
      <alignment horizontal="right"/>
    </xf>
    <xf numFmtId="164" fontId="48" fillId="12" borderId="2" xfId="0" applyFont="1" applyFill="1" applyBorder="1" applyAlignment="1">
      <alignment horizontal="center"/>
    </xf>
    <xf numFmtId="164" fontId="48" fillId="12" borderId="2" xfId="0" applyFont="1" applyFill="1" applyBorder="1" applyAlignment="1">
      <alignment horizontal="center" vertical="center"/>
    </xf>
    <xf numFmtId="164" fontId="49" fillId="12" borderId="2" xfId="0" applyFont="1" applyFill="1" applyBorder="1" applyAlignment="1">
      <alignment horizontal="center"/>
    </xf>
    <xf numFmtId="164" fontId="52" fillId="12" borderId="2" xfId="0" applyFont="1" applyFill="1" applyBorder="1" applyAlignment="1">
      <alignment horizontal="center"/>
    </xf>
    <xf numFmtId="164" fontId="52" fillId="0" borderId="0" xfId="0" applyFont="1" applyBorder="1" applyAlignment="1">
      <alignment/>
    </xf>
    <xf numFmtId="164" fontId="58" fillId="0" borderId="2" xfId="0" applyFont="1" applyBorder="1" applyAlignment="1">
      <alignment/>
    </xf>
    <xf numFmtId="164" fontId="52" fillId="16" borderId="2" xfId="0" applyFont="1" applyFill="1" applyBorder="1" applyAlignment="1">
      <alignment horizontal="center" vertical="center"/>
    </xf>
    <xf numFmtId="164" fontId="48" fillId="0" borderId="0" xfId="0" applyFont="1" applyAlignment="1">
      <alignment horizontal="left"/>
    </xf>
    <xf numFmtId="164" fontId="52" fillId="0" borderId="0" xfId="0" applyFont="1" applyAlignment="1">
      <alignment horizontal="left"/>
    </xf>
  </cellXfs>
  <cellStyles count="23">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Hyperlink"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s>
  <colors>
    <indexedColors>
      <rgbColor rgb="00000000"/>
      <rgbColor rgb="00FFFFFF"/>
      <rgbColor rgb="00FF0000"/>
      <rgbColor rgb="0000FF00"/>
      <rgbColor rgb="000000FF"/>
      <rgbColor rgb="00FFFF00"/>
      <rgbColor rgb="00FF00FF"/>
      <rgbColor rgb="0000FFFF"/>
      <rgbColor rgb="00000000"/>
      <rgbColor rgb="00FFFFFF"/>
      <rgbColor rgb="00CC0000"/>
      <rgbColor rgb="00FEDCC6"/>
      <rgbColor rgb="000000EE"/>
      <rgbColor rgb="00FFFBCC"/>
      <rgbColor rgb="00FF00FF"/>
      <rgbColor rgb="00DDDDDD"/>
      <rgbColor rgb="00BA131A"/>
      <rgbColor rgb="00006600"/>
      <rgbColor rgb="00000080"/>
      <rgbColor rgb="00996600"/>
      <rgbColor rgb="00800080"/>
      <rgbColor rgb="0000888A"/>
      <rgbColor rgb="00BCAED5"/>
      <rgbColor rgb="00808080"/>
      <rgbColor rgb="00ADD58A"/>
      <rgbColor rgb="00CE181E"/>
      <rgbColor rgb="00FFFFCC"/>
      <rgbColor rgb="00E0EFD4"/>
      <rgbColor rgb="00660066"/>
      <rgbColor rgb="00F37B70"/>
      <rgbColor rgb="000066CC"/>
      <rgbColor rgb="00DFCCE4"/>
      <rgbColor rgb="00000080"/>
      <rgbColor rgb="00FF00FF"/>
      <rgbColor rgb="00FFE5CA"/>
      <rgbColor rgb="00F5DCDD"/>
      <rgbColor rgb="00800080"/>
      <rgbColor rgb="00800000"/>
      <rgbColor rgb="00006D6F"/>
      <rgbColor rgb="000000FF"/>
      <rgbColor rgb="00C2E0AE"/>
      <rgbColor rgb="00EEEEEE"/>
      <rgbColor rgb="00CCFFCC"/>
      <rgbColor rgb="00FFF685"/>
      <rgbColor rgb="00ADC5E7"/>
      <rgbColor rgb="00F7A19A"/>
      <rgbColor rgb="00F8AA97"/>
      <rgbColor rgb="00FFDAA2"/>
      <rgbColor rgb="00FCD4D1"/>
      <rgbColor rgb="00BCE4E5"/>
      <rgbColor rgb="0089C765"/>
      <rgbColor rgb="00FCD3C1"/>
      <rgbColor rgb="00F9A870"/>
      <rgbColor rgb="00F68E76"/>
      <rgbColor rgb="00407927"/>
      <rgbColor rgb="008F93C7"/>
      <rgbColor rgb="00003D73"/>
      <rgbColor rgb="0062A73B"/>
      <rgbColor rgb="00003300"/>
      <rgbColor rgb="00333300"/>
      <rgbColor rgb="00BC312E"/>
      <rgbColor rgb="00FFCCCC"/>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sheetPr>
  <dimension ref="A1:BB26"/>
  <sheetViews>
    <sheetView tabSelected="1" zoomScale="75" zoomScaleNormal="75" workbookViewId="0" topLeftCell="A1">
      <selection activeCell="A1" sqref="A1"/>
    </sheetView>
  </sheetViews>
  <sheetFormatPr defaultColWidth="12.57421875" defaultRowHeight="15"/>
  <cols>
    <col min="1" max="1" width="15.57421875" style="1" customWidth="1"/>
    <col min="2" max="2" width="12.8515625" style="2" customWidth="1"/>
    <col min="3" max="8" width="6.8515625" style="2" customWidth="1"/>
    <col min="9" max="56" width="6.8515625" style="1" customWidth="1"/>
    <col min="57" max="16384" width="12.8515625" style="1" customWidth="1"/>
  </cols>
  <sheetData>
    <row r="1" spans="1:8" s="4" customFormat="1" ht="15">
      <c r="A1" s="3" t="s">
        <v>0</v>
      </c>
      <c r="C1" s="5"/>
      <c r="D1" s="5"/>
      <c r="E1" s="5"/>
      <c r="F1" s="5"/>
      <c r="G1" s="5"/>
      <c r="H1" s="5"/>
    </row>
    <row r="2" spans="1:8" s="4" customFormat="1" ht="12.75">
      <c r="A2" s="6" t="s">
        <v>1</v>
      </c>
      <c r="C2" s="5"/>
      <c r="D2" s="5"/>
      <c r="E2" s="5"/>
      <c r="F2" s="5"/>
      <c r="G2" s="5"/>
      <c r="H2" s="5"/>
    </row>
    <row r="3" spans="1:54" s="5" customFormat="1" ht="12.75" customHeight="1">
      <c r="A3" s="5" t="s">
        <v>2</v>
      </c>
      <c r="C3" s="7" t="s">
        <v>3</v>
      </c>
      <c r="D3" s="7"/>
      <c r="E3" s="7"/>
      <c r="F3" s="7"/>
      <c r="G3" s="7"/>
      <c r="H3" s="7"/>
      <c r="I3" s="8" t="s">
        <v>4</v>
      </c>
      <c r="J3" s="8"/>
      <c r="K3" s="8"/>
      <c r="L3" s="8"/>
      <c r="M3" s="8"/>
      <c r="N3" s="8"/>
      <c r="O3" s="8"/>
      <c r="P3" s="8"/>
      <c r="Q3" s="8"/>
      <c r="R3" s="8"/>
      <c r="S3" s="8"/>
      <c r="T3" s="8"/>
      <c r="U3" s="8"/>
      <c r="V3" s="7" t="s">
        <v>5</v>
      </c>
      <c r="W3" s="7"/>
      <c r="X3" s="7"/>
      <c r="Y3" s="7" t="s">
        <v>6</v>
      </c>
      <c r="Z3" s="7"/>
      <c r="AA3" s="7"/>
      <c r="AB3" s="7"/>
      <c r="AC3" s="7" t="s">
        <v>7</v>
      </c>
      <c r="AD3" s="7"/>
      <c r="AE3" s="9" t="s">
        <v>8</v>
      </c>
      <c r="AF3" s="9"/>
      <c r="AG3" s="9"/>
      <c r="AH3" s="9"/>
      <c r="AI3" s="9"/>
      <c r="AJ3" s="9"/>
      <c r="AK3" s="9"/>
      <c r="AL3" s="9"/>
      <c r="AM3" s="9"/>
      <c r="AN3" s="9"/>
      <c r="AO3" s="9"/>
      <c r="AP3" s="9"/>
      <c r="AQ3" s="9"/>
      <c r="AR3" s="9"/>
      <c r="AS3" s="9"/>
      <c r="AT3" s="10" t="s">
        <v>9</v>
      </c>
      <c r="AU3" s="10"/>
      <c r="AV3" s="10"/>
      <c r="AW3" s="10"/>
      <c r="AX3" s="11"/>
      <c r="AY3" s="11"/>
      <c r="AZ3" s="11"/>
      <c r="BB3" s="5" t="s">
        <v>10</v>
      </c>
    </row>
    <row r="4" spans="9:52" s="5" customFormat="1" ht="12.75" customHeight="1">
      <c r="I4" s="12" t="s">
        <v>11</v>
      </c>
      <c r="J4" s="13" t="s">
        <v>12</v>
      </c>
      <c r="K4" s="13"/>
      <c r="L4" s="14" t="s">
        <v>13</v>
      </c>
      <c r="M4" s="14"/>
      <c r="N4" s="14"/>
      <c r="O4" s="14"/>
      <c r="P4" s="14"/>
      <c r="Q4" s="14"/>
      <c r="R4" s="14"/>
      <c r="S4" s="14"/>
      <c r="T4" s="8"/>
      <c r="U4" s="15"/>
      <c r="AG4" s="11"/>
      <c r="AH4" s="16" t="s">
        <v>14</v>
      </c>
      <c r="AI4" s="16"/>
      <c r="AJ4" s="16"/>
      <c r="AK4" s="11"/>
      <c r="AL4" s="17" t="s">
        <v>15</v>
      </c>
      <c r="AM4" s="17"/>
      <c r="AN4" s="17"/>
      <c r="AO4" s="18" t="s">
        <v>16</v>
      </c>
      <c r="AP4" s="18"/>
      <c r="AQ4" s="18"/>
      <c r="AR4" s="11"/>
      <c r="AS4" s="11"/>
      <c r="AT4" s="11"/>
      <c r="AU4" s="11"/>
      <c r="AV4" s="11"/>
      <c r="AW4" s="11"/>
      <c r="AX4" s="11"/>
      <c r="AY4" s="11"/>
      <c r="AZ4" s="11"/>
    </row>
    <row r="5" spans="2:53" s="4" customFormat="1" ht="58.5" customHeight="1">
      <c r="B5" s="4" t="s">
        <v>17</v>
      </c>
      <c r="C5" s="19" t="s">
        <v>18</v>
      </c>
      <c r="D5" s="4" t="s">
        <v>19</v>
      </c>
      <c r="E5" s="4" t="s">
        <v>20</v>
      </c>
      <c r="F5" s="4" t="s">
        <v>21</v>
      </c>
      <c r="G5" s="4" t="s">
        <v>22</v>
      </c>
      <c r="H5" s="20" t="s">
        <v>23</v>
      </c>
      <c r="I5" s="21" t="s">
        <v>24</v>
      </c>
      <c r="J5" s="22" t="s">
        <v>25</v>
      </c>
      <c r="K5" s="22" t="s">
        <v>26</v>
      </c>
      <c r="L5" s="22" t="s">
        <v>27</v>
      </c>
      <c r="M5" s="22" t="s">
        <v>28</v>
      </c>
      <c r="N5" s="22" t="s">
        <v>29</v>
      </c>
      <c r="O5" s="22" t="s">
        <v>30</v>
      </c>
      <c r="P5" s="22" t="s">
        <v>31</v>
      </c>
      <c r="Q5" s="22" t="s">
        <v>32</v>
      </c>
      <c r="R5" s="22" t="s">
        <v>33</v>
      </c>
      <c r="S5" s="22" t="s">
        <v>34</v>
      </c>
      <c r="T5" s="22" t="s">
        <v>35</v>
      </c>
      <c r="U5" s="23" t="s">
        <v>36</v>
      </c>
      <c r="V5" s="20" t="s">
        <v>37</v>
      </c>
      <c r="W5" s="4" t="s">
        <v>38</v>
      </c>
      <c r="X5" s="4" t="s">
        <v>39</v>
      </c>
      <c r="Y5" s="20" t="s">
        <v>40</v>
      </c>
      <c r="Z5" s="20" t="s">
        <v>41</v>
      </c>
      <c r="AA5" s="20" t="s">
        <v>42</v>
      </c>
      <c r="AB5" s="20" t="s">
        <v>43</v>
      </c>
      <c r="AC5" s="20" t="s">
        <v>44</v>
      </c>
      <c r="AD5" s="20" t="s">
        <v>45</v>
      </c>
      <c r="AE5" s="4" t="s">
        <v>46</v>
      </c>
      <c r="AF5" s="20" t="s">
        <v>47</v>
      </c>
      <c r="AG5" s="20" t="s">
        <v>48</v>
      </c>
      <c r="AH5" s="20" t="s">
        <v>11</v>
      </c>
      <c r="AI5" s="20" t="s">
        <v>49</v>
      </c>
      <c r="AJ5" s="20" t="s">
        <v>50</v>
      </c>
      <c r="AK5" s="20" t="s">
        <v>51</v>
      </c>
      <c r="AL5" s="20" t="s">
        <v>52</v>
      </c>
      <c r="AM5" s="20" t="s">
        <v>53</v>
      </c>
      <c r="AN5" s="20" t="s">
        <v>54</v>
      </c>
      <c r="AO5" s="20" t="s">
        <v>55</v>
      </c>
      <c r="AP5" s="20" t="s">
        <v>56</v>
      </c>
      <c r="AQ5" s="20" t="s">
        <v>57</v>
      </c>
      <c r="AR5" s="20" t="s">
        <v>58</v>
      </c>
      <c r="AS5" s="20" t="s">
        <v>59</v>
      </c>
      <c r="AT5" s="20" t="s">
        <v>60</v>
      </c>
      <c r="AU5" s="20" t="s">
        <v>61</v>
      </c>
      <c r="AV5" s="20" t="s">
        <v>62</v>
      </c>
      <c r="AW5" s="20" t="s">
        <v>63</v>
      </c>
      <c r="AX5" s="20" t="s">
        <v>64</v>
      </c>
      <c r="AY5" s="20" t="s">
        <v>65</v>
      </c>
      <c r="AZ5" s="20" t="s">
        <v>66</v>
      </c>
      <c r="BA5" s="20" t="s">
        <v>67</v>
      </c>
    </row>
    <row r="6" spans="1:53" ht="15" customHeight="1">
      <c r="A6" s="1" t="s">
        <v>68</v>
      </c>
      <c r="B6" s="2" t="s">
        <v>69</v>
      </c>
      <c r="C6" s="24">
        <v>84</v>
      </c>
      <c r="D6" s="25"/>
      <c r="E6" s="25"/>
      <c r="F6" s="25"/>
      <c r="G6" s="25">
        <v>82</v>
      </c>
      <c r="H6" s="25"/>
      <c r="I6" s="25">
        <v>2</v>
      </c>
      <c r="J6" s="25">
        <v>1</v>
      </c>
      <c r="K6" s="25"/>
      <c r="L6" s="25">
        <v>1</v>
      </c>
      <c r="M6" s="25">
        <v>1</v>
      </c>
      <c r="N6" s="25"/>
      <c r="O6" s="25"/>
      <c r="P6" s="25"/>
      <c r="Q6" s="25"/>
      <c r="R6" s="25"/>
      <c r="S6" s="25">
        <v>1</v>
      </c>
      <c r="T6" s="26"/>
      <c r="U6" s="26"/>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1:53" ht="15" customHeight="1">
      <c r="A7" s="1" t="s">
        <v>70</v>
      </c>
      <c r="B7" s="2" t="s">
        <v>71</v>
      </c>
      <c r="C7" s="24">
        <v>641</v>
      </c>
      <c r="D7" s="25"/>
      <c r="E7" s="25"/>
      <c r="F7" s="25"/>
      <c r="G7" s="25">
        <v>662</v>
      </c>
      <c r="H7" s="25"/>
      <c r="I7" s="25">
        <v>1</v>
      </c>
      <c r="J7" s="25">
        <v>13</v>
      </c>
      <c r="K7" s="25">
        <v>11</v>
      </c>
      <c r="L7" s="25"/>
      <c r="M7" s="25">
        <v>1</v>
      </c>
      <c r="N7" s="25">
        <v>1</v>
      </c>
      <c r="O7" s="25"/>
      <c r="P7" s="25"/>
      <c r="Q7" s="25"/>
      <c r="R7" s="25"/>
      <c r="S7" s="25"/>
      <c r="T7" s="26">
        <v>3</v>
      </c>
      <c r="U7" s="26">
        <v>1</v>
      </c>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row>
    <row r="8" spans="1:53" ht="15" customHeight="1">
      <c r="A8" s="1" t="s">
        <v>70</v>
      </c>
      <c r="B8" s="2" t="s">
        <v>71</v>
      </c>
      <c r="C8" s="24">
        <v>641</v>
      </c>
      <c r="D8" s="25"/>
      <c r="E8" s="25"/>
      <c r="F8" s="25"/>
      <c r="G8" s="25">
        <v>662</v>
      </c>
      <c r="H8" s="25"/>
      <c r="I8" s="25">
        <v>1</v>
      </c>
      <c r="J8" s="25">
        <v>13</v>
      </c>
      <c r="K8" s="25">
        <v>11</v>
      </c>
      <c r="L8" s="25"/>
      <c r="M8" s="25">
        <v>1</v>
      </c>
      <c r="N8" s="25">
        <v>1</v>
      </c>
      <c r="O8" s="25"/>
      <c r="P8" s="25"/>
      <c r="Q8" s="25"/>
      <c r="R8" s="25"/>
      <c r="S8" s="25"/>
      <c r="T8" s="26">
        <v>3</v>
      </c>
      <c r="U8" s="26">
        <v>1</v>
      </c>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row>
    <row r="9" spans="1:53" ht="15" customHeight="1">
      <c r="A9" s="1" t="s">
        <v>70</v>
      </c>
      <c r="B9" s="2" t="s">
        <v>71</v>
      </c>
      <c r="C9" s="24">
        <v>641</v>
      </c>
      <c r="D9" s="25"/>
      <c r="E9" s="25"/>
      <c r="F9" s="25"/>
      <c r="G9" s="25">
        <v>662</v>
      </c>
      <c r="H9" s="25"/>
      <c r="I9" s="25">
        <v>1</v>
      </c>
      <c r="J9" s="25">
        <v>13</v>
      </c>
      <c r="K9" s="25">
        <v>11</v>
      </c>
      <c r="L9" s="25"/>
      <c r="M9" s="25">
        <v>1</v>
      </c>
      <c r="N9" s="25">
        <v>1</v>
      </c>
      <c r="O9" s="25"/>
      <c r="P9" s="25"/>
      <c r="Q9" s="25"/>
      <c r="R9" s="25"/>
      <c r="S9" s="25"/>
      <c r="T9" s="26">
        <v>3</v>
      </c>
      <c r="U9" s="26">
        <v>1</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row>
    <row r="10" spans="1:53" ht="15" customHeight="1">
      <c r="A10" s="1" t="s">
        <v>72</v>
      </c>
      <c r="B10" s="2" t="s">
        <v>73</v>
      </c>
      <c r="C10" s="24">
        <v>195</v>
      </c>
      <c r="D10" s="25"/>
      <c r="E10" s="25"/>
      <c r="F10" s="25"/>
      <c r="G10" s="25">
        <v>203</v>
      </c>
      <c r="H10" s="25"/>
      <c r="I10" s="25"/>
      <c r="J10" s="25">
        <v>15</v>
      </c>
      <c r="K10" s="25">
        <v>5</v>
      </c>
      <c r="L10" s="25"/>
      <c r="M10" s="25"/>
      <c r="N10" s="25"/>
      <c r="O10" s="25"/>
      <c r="P10" s="25"/>
      <c r="Q10" s="25"/>
      <c r="R10" s="25"/>
      <c r="S10" s="25"/>
      <c r="T10" s="26">
        <v>1</v>
      </c>
      <c r="U10" s="26"/>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row>
    <row r="11" spans="1:53" ht="15" customHeight="1">
      <c r="A11" s="1" t="s">
        <v>74</v>
      </c>
      <c r="B11" s="2" t="s">
        <v>75</v>
      </c>
      <c r="C11" s="24">
        <v>225</v>
      </c>
      <c r="D11" s="25"/>
      <c r="E11" s="25"/>
      <c r="F11" s="25"/>
      <c r="G11" s="25">
        <v>220</v>
      </c>
      <c r="H11" s="25"/>
      <c r="I11" s="25">
        <v>1</v>
      </c>
      <c r="J11" s="25">
        <v>7</v>
      </c>
      <c r="K11" s="25">
        <v>16</v>
      </c>
      <c r="L11" s="25"/>
      <c r="M11" s="25">
        <v>1</v>
      </c>
      <c r="N11" s="25">
        <v>1</v>
      </c>
      <c r="O11" s="25"/>
      <c r="P11" s="25"/>
      <c r="Q11" s="25"/>
      <c r="R11" s="25"/>
      <c r="S11" s="25"/>
      <c r="T11" s="26">
        <v>1</v>
      </c>
      <c r="U11" s="26"/>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row>
    <row r="12" spans="1:53" ht="15" customHeight="1">
      <c r="A12" s="1" t="s">
        <v>76</v>
      </c>
      <c r="B12" s="2" t="s">
        <v>77</v>
      </c>
      <c r="C12" s="24">
        <v>61</v>
      </c>
      <c r="D12" s="25"/>
      <c r="E12" s="25"/>
      <c r="F12" s="25"/>
      <c r="G12" s="25">
        <v>71</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row>
    <row r="13" spans="1:53" ht="15" customHeight="1">
      <c r="A13" s="1" t="s">
        <v>78</v>
      </c>
      <c r="B13" s="2" t="s">
        <v>79</v>
      </c>
      <c r="C13" s="24">
        <v>102</v>
      </c>
      <c r="D13" s="25"/>
      <c r="E13" s="25"/>
      <c r="F13" s="25"/>
      <c r="G13" s="25">
        <v>96</v>
      </c>
      <c r="H13" s="25"/>
      <c r="I13" s="25"/>
      <c r="J13" s="25"/>
      <c r="K13" s="25">
        <v>1</v>
      </c>
      <c r="L13" s="25"/>
      <c r="M13" s="25"/>
      <c r="N13" s="25"/>
      <c r="O13" s="25"/>
      <c r="P13" s="25"/>
      <c r="Q13" s="25"/>
      <c r="R13" s="25"/>
      <c r="S13" s="25"/>
      <c r="T13" s="26">
        <v>1</v>
      </c>
      <c r="U13" s="26">
        <v>1</v>
      </c>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row>
    <row r="14" spans="1:53" ht="15" customHeight="1">
      <c r="A14" s="1" t="s">
        <v>80</v>
      </c>
      <c r="B14" s="2" t="s">
        <v>81</v>
      </c>
      <c r="C14" s="24">
        <v>148</v>
      </c>
      <c r="D14" s="25"/>
      <c r="E14" s="25"/>
      <c r="F14" s="25"/>
      <c r="G14" s="25">
        <v>143</v>
      </c>
      <c r="H14" s="25"/>
      <c r="I14" s="25"/>
      <c r="J14" s="25">
        <v>3</v>
      </c>
      <c r="K14" s="25">
        <v>1</v>
      </c>
      <c r="L14" s="25"/>
      <c r="M14" s="25"/>
      <c r="N14" s="25"/>
      <c r="O14" s="25"/>
      <c r="P14" s="25"/>
      <c r="Q14" s="25"/>
      <c r="R14" s="25"/>
      <c r="S14" s="25"/>
      <c r="T14" s="26">
        <v>1</v>
      </c>
      <c r="U14" s="26">
        <v>3</v>
      </c>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c r="A15" s="1" t="s">
        <v>82</v>
      </c>
      <c r="B15" s="2" t="s">
        <v>83</v>
      </c>
      <c r="C15" s="24">
        <v>105</v>
      </c>
      <c r="D15" s="25"/>
      <c r="E15" s="25"/>
      <c r="F15" s="25"/>
      <c r="G15" s="25">
        <v>73</v>
      </c>
      <c r="H15" s="25"/>
      <c r="I15" s="25"/>
      <c r="J15" s="25">
        <v>4</v>
      </c>
      <c r="K15" s="25">
        <v>1</v>
      </c>
      <c r="L15" s="25"/>
      <c r="M15" s="25"/>
      <c r="N15" s="25"/>
      <c r="O15" s="25"/>
      <c r="P15" s="25"/>
      <c r="Q15" s="25"/>
      <c r="R15" s="25">
        <v>1</v>
      </c>
      <c r="S15" s="25"/>
      <c r="T15" s="26"/>
      <c r="U15" s="26">
        <v>6</v>
      </c>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row>
    <row r="16" spans="1:53" ht="15" customHeight="1">
      <c r="A16" s="1" t="s">
        <v>84</v>
      </c>
      <c r="B16" s="2" t="s">
        <v>85</v>
      </c>
      <c r="C16" s="24">
        <v>80</v>
      </c>
      <c r="D16" s="25"/>
      <c r="E16" s="25"/>
      <c r="F16" s="25"/>
      <c r="G16" s="25">
        <v>73</v>
      </c>
      <c r="H16" s="25"/>
      <c r="I16" s="25"/>
      <c r="J16" s="25">
        <v>23</v>
      </c>
      <c r="K16" s="25">
        <v>1</v>
      </c>
      <c r="L16" s="25"/>
      <c r="M16" s="25"/>
      <c r="N16" s="25">
        <v>1</v>
      </c>
      <c r="O16" s="25">
        <v>1</v>
      </c>
      <c r="P16" s="25">
        <v>1</v>
      </c>
      <c r="Q16" s="25">
        <v>4</v>
      </c>
      <c r="R16" s="25" t="s">
        <v>2</v>
      </c>
      <c r="S16" s="25"/>
      <c r="T16" s="26">
        <v>1</v>
      </c>
      <c r="U16" s="26">
        <v>1</v>
      </c>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row>
    <row r="17" spans="1:53" ht="15" customHeight="1">
      <c r="A17" s="1" t="s">
        <v>86</v>
      </c>
      <c r="B17" s="2" t="s">
        <v>87</v>
      </c>
      <c r="C17" s="24"/>
      <c r="D17" s="25"/>
      <c r="E17" s="25"/>
      <c r="F17" s="25"/>
      <c r="G17" s="25">
        <v>123</v>
      </c>
      <c r="H17" s="25"/>
      <c r="I17" s="25"/>
      <c r="J17" s="25">
        <v>6</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row>
    <row r="18" spans="1:53" ht="15" customHeight="1">
      <c r="A18" s="1" t="s">
        <v>88</v>
      </c>
      <c r="B18" s="2" t="s">
        <v>89</v>
      </c>
      <c r="C18" s="24"/>
      <c r="D18" s="25"/>
      <c r="E18" s="25"/>
      <c r="F18" s="25"/>
      <c r="G18" s="25">
        <v>110</v>
      </c>
      <c r="H18" s="25"/>
      <c r="I18" s="25"/>
      <c r="J18" s="25">
        <v>91</v>
      </c>
      <c r="K18" s="25">
        <v>2</v>
      </c>
      <c r="L18" s="25"/>
      <c r="M18" s="25"/>
      <c r="N18" s="25">
        <v>1</v>
      </c>
      <c r="O18" s="25"/>
      <c r="P18" s="25" t="s">
        <v>2</v>
      </c>
      <c r="Q18" s="25"/>
      <c r="R18" s="25"/>
      <c r="S18" s="25"/>
      <c r="T18" s="26">
        <v>1</v>
      </c>
      <c r="U18" s="26"/>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row>
    <row r="19" spans="1:53" ht="15" customHeight="1">
      <c r="A19" s="1" t="s">
        <v>90</v>
      </c>
      <c r="B19" s="2" t="s">
        <v>91</v>
      </c>
      <c r="C19" s="24">
        <v>33</v>
      </c>
      <c r="D19" s="25"/>
      <c r="E19" s="25"/>
      <c r="F19" s="25"/>
      <c r="G19" s="25">
        <v>33</v>
      </c>
      <c r="H19" s="25"/>
      <c r="I19" s="25"/>
      <c r="J19" s="25">
        <v>2</v>
      </c>
      <c r="K19" s="25"/>
      <c r="L19" s="25"/>
      <c r="M19" s="25">
        <v>3</v>
      </c>
      <c r="N19" s="25"/>
      <c r="O19" s="25"/>
      <c r="P19" s="25"/>
      <c r="Q19" s="25"/>
      <c r="R19" s="25"/>
      <c r="S19" s="25"/>
      <c r="T19" s="26"/>
      <c r="U19" s="26"/>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row>
    <row r="20" spans="1:21" s="27" customFormat="1" ht="12.75">
      <c r="A20" s="27" t="s">
        <v>22</v>
      </c>
      <c r="C20" s="28">
        <f>SUM(C6:C19)</f>
        <v>2956</v>
      </c>
      <c r="G20" s="27">
        <f>SUM(G6:G19)</f>
        <v>3213</v>
      </c>
      <c r="I20" s="27">
        <f>SUM(I6:I19)</f>
        <v>6</v>
      </c>
      <c r="J20" s="27">
        <f>SUM(J6:J19)</f>
        <v>191</v>
      </c>
      <c r="K20" s="27">
        <f>SUM(K6:K19)</f>
        <v>60</v>
      </c>
      <c r="L20" s="27">
        <f>SUM(L6:L19)</f>
        <v>1</v>
      </c>
      <c r="M20" s="27">
        <f>SUM(M6:M19)</f>
        <v>8</v>
      </c>
      <c r="N20" s="27">
        <f>SUM(N6:N19)</f>
        <v>6</v>
      </c>
      <c r="O20" s="27">
        <f>SUM(O6:O19)</f>
        <v>1</v>
      </c>
      <c r="P20" s="27">
        <f>SUM(P6:P19)</f>
        <v>1</v>
      </c>
      <c r="Q20" s="27">
        <f>SUM(Q6:Q19)</f>
        <v>4</v>
      </c>
      <c r="R20" s="27">
        <f>SUM(R6:R19)</f>
        <v>1</v>
      </c>
      <c r="S20" s="27">
        <f>SUM(S6:S19)</f>
        <v>1</v>
      </c>
      <c r="T20" s="27">
        <f>SUM(T6:T19)</f>
        <v>15</v>
      </c>
      <c r="U20" s="27">
        <f>SUM(U6:U19)</f>
        <v>14</v>
      </c>
    </row>
    <row r="21" spans="1:8" s="31" customFormat="1" ht="12.75">
      <c r="A21" s="29" t="s">
        <v>92</v>
      </c>
      <c r="B21" s="30"/>
      <c r="C21" s="30"/>
      <c r="D21" s="30"/>
      <c r="E21" s="30"/>
      <c r="F21" s="30"/>
      <c r="G21" s="30"/>
      <c r="H21" s="30"/>
    </row>
    <row r="22" spans="1:7" ht="12.75">
      <c r="A22" s="1" t="s">
        <v>93</v>
      </c>
      <c r="B22" s="2" t="s">
        <v>94</v>
      </c>
      <c r="G22" s="2">
        <v>50</v>
      </c>
    </row>
    <row r="24" ht="12.75">
      <c r="A24" s="32" t="s">
        <v>95</v>
      </c>
    </row>
    <row r="25" spans="1:37" s="4" customFormat="1" ht="12.75">
      <c r="A25" s="4" t="s">
        <v>96</v>
      </c>
      <c r="B25" s="4" t="s">
        <v>97</v>
      </c>
      <c r="C25" s="5" t="s">
        <v>2</v>
      </c>
      <c r="D25" s="5">
        <v>101</v>
      </c>
      <c r="E25" s="5">
        <v>211</v>
      </c>
      <c r="F25" s="5">
        <v>212</v>
      </c>
      <c r="G25" s="5">
        <v>524</v>
      </c>
      <c r="H25" s="5"/>
      <c r="I25" s="2">
        <v>2</v>
      </c>
      <c r="J25" s="2">
        <v>64</v>
      </c>
      <c r="K25" s="2"/>
      <c r="L25" s="2">
        <v>8</v>
      </c>
      <c r="M25" s="2"/>
      <c r="N25" s="2" t="s">
        <v>2</v>
      </c>
      <c r="O25" s="2"/>
      <c r="P25" s="2"/>
      <c r="Q25" s="2"/>
      <c r="R25" s="2"/>
      <c r="S25" s="2"/>
      <c r="U25" s="4">
        <v>4</v>
      </c>
      <c r="X25" s="4">
        <v>2</v>
      </c>
      <c r="Z25" s="4">
        <v>32</v>
      </c>
      <c r="AB25" s="4">
        <v>7</v>
      </c>
      <c r="AD25" s="4">
        <v>3</v>
      </c>
      <c r="AE25" s="4">
        <v>165</v>
      </c>
      <c r="AG25" s="4">
        <v>145</v>
      </c>
      <c r="AH25" s="4">
        <v>2</v>
      </c>
      <c r="AK25" s="4">
        <v>18</v>
      </c>
    </row>
    <row r="26" spans="1:48" ht="12.75">
      <c r="A26" s="4" t="s">
        <v>96</v>
      </c>
      <c r="B26" s="2" t="s">
        <v>98</v>
      </c>
      <c r="D26" s="2">
        <v>89</v>
      </c>
      <c r="E26" s="2">
        <v>194</v>
      </c>
      <c r="F26" s="2">
        <v>187</v>
      </c>
      <c r="G26" s="2">
        <v>470</v>
      </c>
      <c r="I26" s="2">
        <v>2</v>
      </c>
      <c r="J26" s="2">
        <v>61</v>
      </c>
      <c r="K26" s="2"/>
      <c r="L26" s="2">
        <v>7</v>
      </c>
      <c r="M26" s="2"/>
      <c r="T26" s="2"/>
      <c r="U26" s="2" t="s">
        <v>99</v>
      </c>
      <c r="V26" s="2"/>
      <c r="W26" s="2"/>
      <c r="X26" s="2">
        <v>2</v>
      </c>
      <c r="Y26" s="2"/>
      <c r="Z26" s="2">
        <v>32</v>
      </c>
      <c r="AA26" s="2"/>
      <c r="AB26" s="2">
        <v>7</v>
      </c>
      <c r="AC26" s="2"/>
      <c r="AD26" s="2">
        <v>3</v>
      </c>
      <c r="AE26" s="2">
        <v>162</v>
      </c>
      <c r="AF26" s="2"/>
      <c r="AG26" s="2">
        <v>133</v>
      </c>
      <c r="AH26" s="2"/>
      <c r="AI26" s="2"/>
      <c r="AJ26" s="2"/>
      <c r="AK26" s="2">
        <v>6</v>
      </c>
      <c r="AL26" s="2"/>
      <c r="AM26" s="2"/>
      <c r="AN26" s="2"/>
      <c r="AO26" s="2"/>
      <c r="AP26" s="2"/>
      <c r="AQ26" s="2"/>
      <c r="AR26" s="2"/>
      <c r="AS26" s="2"/>
      <c r="AT26" s="2"/>
      <c r="AU26" s="2">
        <v>2</v>
      </c>
      <c r="AV26" s="2"/>
    </row>
  </sheetData>
  <sheetProtection selectLockedCells="1" selectUnlockedCells="1"/>
  <mergeCells count="12">
    <mergeCell ref="C3:H3"/>
    <mergeCell ref="I3:U3"/>
    <mergeCell ref="V3:X3"/>
    <mergeCell ref="Y3:AB3"/>
    <mergeCell ref="AC3:AD3"/>
    <mergeCell ref="AE3:AS3"/>
    <mergeCell ref="AT3:AW3"/>
    <mergeCell ref="J4:K4"/>
    <mergeCell ref="L4:S4"/>
    <mergeCell ref="AH4:AJ4"/>
    <mergeCell ref="AL4:AN4"/>
    <mergeCell ref="AO4:AQ4"/>
  </mergeCells>
  <printOptions/>
  <pageMargins left="0.7875" right="0.7875" top="1.025" bottom="1.025" header="0.7875" footer="0.7875"/>
  <pageSetup firstPageNumber="1" useFirstPageNumber="1" horizontalDpi="300" verticalDpi="300" orientation="portrait" paperSize="9"/>
  <headerFooter alignWithMargins="0">
    <oddHeader>&amp;C&amp;"Arial,Regular"&amp;A</oddHeader>
    <oddFooter>&amp;C&amp;"Arial,Regular"Page &amp;P</oddFooter>
  </headerFooter>
</worksheet>
</file>

<file path=xl/worksheets/sheet10.xml><?xml version="1.0" encoding="utf-8"?>
<worksheet xmlns="http://schemas.openxmlformats.org/spreadsheetml/2006/main" xmlns:r="http://schemas.openxmlformats.org/officeDocument/2006/relationships">
  <sheetPr>
    <tabColor indexed="38"/>
  </sheetPr>
  <dimension ref="A1:V126"/>
  <sheetViews>
    <sheetView zoomScale="75" zoomScaleNormal="75" workbookViewId="0" topLeftCell="A1">
      <selection activeCell="G22" sqref="G22"/>
    </sheetView>
  </sheetViews>
  <sheetFormatPr defaultColWidth="12.57421875" defaultRowHeight="15"/>
  <cols>
    <col min="1" max="1" width="6.28125" style="0" customWidth="1"/>
    <col min="2" max="3" width="30.421875" style="0" customWidth="1"/>
    <col min="4" max="5" width="12.8515625" style="43" customWidth="1"/>
    <col min="6" max="7" width="12.8515625" style="0" customWidth="1"/>
    <col min="8" max="15" width="4.8515625" style="0" customWidth="1"/>
    <col min="16" max="16384" width="12.8515625" style="0" customWidth="1"/>
  </cols>
  <sheetData>
    <row r="1" spans="1:2" ht="17.25">
      <c r="A1" t="s">
        <v>100</v>
      </c>
      <c r="B1" s="188" t="s">
        <v>676</v>
      </c>
    </row>
    <row r="2" spans="1:2" ht="12.75">
      <c r="A2" s="189">
        <v>1</v>
      </c>
      <c r="B2" s="190" t="s">
        <v>677</v>
      </c>
    </row>
    <row r="3" spans="1:2" ht="15">
      <c r="A3" s="189">
        <v>2</v>
      </c>
      <c r="B3" s="73" t="s">
        <v>678</v>
      </c>
    </row>
    <row r="4" ht="12.75">
      <c r="A4" s="189">
        <v>3</v>
      </c>
    </row>
    <row r="5" spans="1:3" ht="12.75">
      <c r="A5" s="189">
        <v>4</v>
      </c>
      <c r="B5" s="163" t="s">
        <v>104</v>
      </c>
      <c r="C5" s="43"/>
    </row>
    <row r="6" ht="12.75">
      <c r="A6" s="189">
        <v>5</v>
      </c>
    </row>
    <row r="7" spans="1:3" ht="12.75">
      <c r="A7" s="189">
        <v>6</v>
      </c>
      <c r="C7" t="s">
        <v>446</v>
      </c>
    </row>
    <row r="8" spans="1:3" ht="12.75">
      <c r="A8" s="189">
        <v>7</v>
      </c>
      <c r="C8" t="s">
        <v>679</v>
      </c>
    </row>
    <row r="9" spans="1:3" ht="12.75">
      <c r="A9" s="189">
        <v>8</v>
      </c>
      <c r="C9" t="s">
        <v>680</v>
      </c>
    </row>
    <row r="10" spans="1:3" ht="12.75">
      <c r="A10" s="189">
        <v>9</v>
      </c>
      <c r="C10" t="s">
        <v>681</v>
      </c>
    </row>
    <row r="11" spans="1:3" ht="12.75">
      <c r="A11" s="189">
        <v>10</v>
      </c>
      <c r="C11" t="s">
        <v>682</v>
      </c>
    </row>
    <row r="12" spans="1:3" ht="12.75">
      <c r="A12" s="189">
        <v>11</v>
      </c>
      <c r="C12" t="s">
        <v>2</v>
      </c>
    </row>
    <row r="13" spans="1:3" ht="12.75">
      <c r="A13" s="189">
        <v>12</v>
      </c>
      <c r="B13" s="163" t="s">
        <v>117</v>
      </c>
      <c r="C13" t="s">
        <v>2</v>
      </c>
    </row>
    <row r="14" spans="1:6" ht="12.75">
      <c r="A14" s="189">
        <v>13</v>
      </c>
      <c r="D14" s="191" t="s">
        <v>683</v>
      </c>
      <c r="E14" s="191" t="s">
        <v>115</v>
      </c>
      <c r="F14" s="191" t="s">
        <v>116</v>
      </c>
    </row>
    <row r="15" spans="1:6" ht="12.75">
      <c r="A15" s="189">
        <v>14</v>
      </c>
      <c r="C15" t="s">
        <v>119</v>
      </c>
      <c r="D15" s="192">
        <v>5</v>
      </c>
      <c r="E15" s="192">
        <v>2</v>
      </c>
      <c r="F15" s="193" t="s">
        <v>2</v>
      </c>
    </row>
    <row r="16" spans="1:6" ht="12.75">
      <c r="A16" s="189">
        <v>15</v>
      </c>
      <c r="C16" t="s">
        <v>19</v>
      </c>
      <c r="D16" s="192">
        <v>3</v>
      </c>
      <c r="E16" s="192">
        <v>3</v>
      </c>
      <c r="F16" s="192">
        <v>5</v>
      </c>
    </row>
    <row r="17" spans="1:6" ht="12.75">
      <c r="A17" s="189">
        <v>16</v>
      </c>
      <c r="C17" t="s">
        <v>120</v>
      </c>
      <c r="D17" s="192">
        <v>25</v>
      </c>
      <c r="E17" s="192">
        <v>17</v>
      </c>
      <c r="F17" s="192">
        <v>17</v>
      </c>
    </row>
    <row r="18" spans="1:6" ht="12.75">
      <c r="A18" s="189">
        <v>17</v>
      </c>
      <c r="C18" t="s">
        <v>121</v>
      </c>
      <c r="D18" s="192">
        <v>72</v>
      </c>
      <c r="E18" s="192">
        <v>51</v>
      </c>
      <c r="F18" s="192">
        <v>51</v>
      </c>
    </row>
    <row r="19" spans="1:6" ht="12.75">
      <c r="A19" s="189">
        <v>18</v>
      </c>
      <c r="B19" s="163" t="s">
        <v>123</v>
      </c>
      <c r="C19" s="194" t="s">
        <v>122</v>
      </c>
      <c r="D19" s="195">
        <f>SUM(D15:D18)</f>
        <v>105</v>
      </c>
      <c r="E19" s="195">
        <f>SUM(E15:E18)</f>
        <v>73</v>
      </c>
      <c r="F19" s="195">
        <f>SUM(F16:F18)</f>
        <v>73</v>
      </c>
    </row>
    <row r="20" spans="1:2" ht="12.75">
      <c r="A20" s="189">
        <v>19</v>
      </c>
      <c r="B20" t="s">
        <v>2</v>
      </c>
    </row>
    <row r="21" spans="1:2" ht="12.75">
      <c r="A21" s="189">
        <v>20</v>
      </c>
      <c r="B21" t="s">
        <v>124</v>
      </c>
    </row>
    <row r="22" spans="1:4" ht="12.75">
      <c r="A22" s="189">
        <v>21</v>
      </c>
      <c r="C22" t="s">
        <v>684</v>
      </c>
      <c r="D22" s="43">
        <v>1</v>
      </c>
    </row>
    <row r="23" spans="1:4" ht="12.75">
      <c r="A23" s="189">
        <v>22</v>
      </c>
      <c r="C23" t="s">
        <v>685</v>
      </c>
      <c r="D23" s="43">
        <v>1</v>
      </c>
    </row>
    <row r="24" spans="1:4" ht="24.75">
      <c r="A24" s="189">
        <v>23</v>
      </c>
      <c r="C24" s="165" t="s">
        <v>686</v>
      </c>
      <c r="D24" s="43">
        <v>1</v>
      </c>
    </row>
    <row r="25" spans="1:5" ht="12.75">
      <c r="A25" s="189">
        <v>24</v>
      </c>
      <c r="B25" t="s">
        <v>126</v>
      </c>
      <c r="C25" t="s">
        <v>687</v>
      </c>
      <c r="D25" s="184">
        <v>0</v>
      </c>
      <c r="E25" s="196" t="s">
        <v>688</v>
      </c>
    </row>
    <row r="26" spans="1:4" ht="12.75">
      <c r="A26" s="189">
        <v>25</v>
      </c>
      <c r="C26" t="s">
        <v>129</v>
      </c>
      <c r="D26" s="184">
        <v>4</v>
      </c>
    </row>
    <row r="27" spans="1:4" ht="12.75">
      <c r="A27" s="189">
        <v>26</v>
      </c>
      <c r="C27" t="s">
        <v>689</v>
      </c>
      <c r="D27" s="43">
        <v>1</v>
      </c>
    </row>
    <row r="28" spans="1:4" ht="12.75">
      <c r="A28" s="189">
        <v>27</v>
      </c>
      <c r="C28" s="197" t="s">
        <v>122</v>
      </c>
      <c r="D28" s="43">
        <f>SUM(D25:D27)</f>
        <v>5</v>
      </c>
    </row>
    <row r="29" spans="1:6" ht="12.75">
      <c r="A29" s="189">
        <v>28</v>
      </c>
      <c r="C29" t="s">
        <v>271</v>
      </c>
      <c r="D29" s="184">
        <v>6</v>
      </c>
      <c r="F29" s="196"/>
    </row>
    <row r="30" spans="1:4" ht="12.75">
      <c r="A30" s="189">
        <v>29</v>
      </c>
      <c r="C30" t="s">
        <v>272</v>
      </c>
      <c r="D30" s="43">
        <v>1</v>
      </c>
    </row>
    <row r="31" ht="12.75">
      <c r="A31" s="189">
        <v>30</v>
      </c>
    </row>
    <row r="32" ht="12.75">
      <c r="A32" s="189">
        <v>31</v>
      </c>
    </row>
    <row r="33" spans="1:22" s="67" customFormat="1" ht="12.75">
      <c r="A33" s="189">
        <v>32</v>
      </c>
      <c r="B33" s="76" t="s">
        <v>678</v>
      </c>
      <c r="C33" s="33"/>
      <c r="D33" s="35"/>
      <c r="E33" s="35"/>
      <c r="F33" s="35"/>
      <c r="G33" s="35"/>
      <c r="H33" s="35"/>
      <c r="I33" s="35"/>
      <c r="J33" s="35"/>
      <c r="K33" s="35"/>
      <c r="L33" s="35"/>
      <c r="M33" s="35"/>
      <c r="N33" s="35"/>
      <c r="O33" s="35"/>
      <c r="P33"/>
      <c r="Q33" s="69"/>
      <c r="R33" s="69"/>
      <c r="S33" s="69"/>
      <c r="T33" s="69"/>
      <c r="U33" s="69"/>
      <c r="V33" s="69"/>
    </row>
    <row r="34" spans="1:22" s="67" customFormat="1" ht="12.75">
      <c r="A34" s="189">
        <v>33</v>
      </c>
      <c r="B34" s="33" t="s">
        <v>135</v>
      </c>
      <c r="C34" s="80"/>
      <c r="D34" s="35" t="s">
        <v>3</v>
      </c>
      <c r="E34" s="35"/>
      <c r="F34" s="35"/>
      <c r="G34" s="35"/>
      <c r="H34" s="35"/>
      <c r="I34" s="35"/>
      <c r="J34" s="35"/>
      <c r="K34" s="35"/>
      <c r="L34" s="35"/>
      <c r="M34" s="35"/>
      <c r="N34" s="35"/>
      <c r="O34" s="35"/>
      <c r="P34" s="35"/>
      <c r="Q34" s="35"/>
      <c r="R34" s="35"/>
      <c r="S34" s="35"/>
      <c r="T34" s="35"/>
      <c r="U34" s="35"/>
      <c r="V34" s="35"/>
    </row>
    <row r="35" spans="1:22" s="67" customFormat="1" ht="12.75">
      <c r="A35" s="189">
        <v>34</v>
      </c>
      <c r="B35" s="68"/>
      <c r="C35" s="33" t="s">
        <v>136</v>
      </c>
      <c r="D35" s="35"/>
      <c r="E35"/>
      <c r="F35" s="35"/>
      <c r="G35" s="35"/>
      <c r="H35" s="49" t="s">
        <v>137</v>
      </c>
      <c r="I35" s="49"/>
      <c r="J35" s="49"/>
      <c r="K35" s="49"/>
      <c r="L35" s="49"/>
      <c r="M35" s="49"/>
      <c r="N35" s="49"/>
      <c r="O35" s="49"/>
      <c r="P35"/>
      <c r="Q35" s="35" t="s">
        <v>139</v>
      </c>
      <c r="R35" s="35"/>
      <c r="S35" s="35"/>
      <c r="T35" s="35"/>
      <c r="U35" s="35"/>
      <c r="V35" s="35"/>
    </row>
    <row r="36" spans="1:22" s="67" customFormat="1" ht="15">
      <c r="A36" s="189">
        <v>35</v>
      </c>
      <c r="B36" s="68"/>
      <c r="C36" s="68"/>
      <c r="D36" s="51" t="s">
        <v>138</v>
      </c>
      <c r="E36" s="81" t="s">
        <v>273</v>
      </c>
      <c r="F36" s="51" t="s">
        <v>140</v>
      </c>
      <c r="G36" s="51" t="s">
        <v>141</v>
      </c>
      <c r="H36" s="52" t="s">
        <v>142</v>
      </c>
      <c r="I36" s="52" t="s">
        <v>143</v>
      </c>
      <c r="J36" s="52" t="s">
        <v>144</v>
      </c>
      <c r="K36" s="53" t="s">
        <v>145</v>
      </c>
      <c r="L36" s="53" t="s">
        <v>146</v>
      </c>
      <c r="M36" s="53" t="s">
        <v>147</v>
      </c>
      <c r="N36" s="53" t="s">
        <v>148</v>
      </c>
      <c r="O36" s="53" t="s">
        <v>149</v>
      </c>
      <c r="P36"/>
      <c r="Q36" s="81" t="s">
        <v>24</v>
      </c>
      <c r="R36" s="69" t="s">
        <v>274</v>
      </c>
      <c r="S36" s="69" t="s">
        <v>275</v>
      </c>
      <c r="T36" s="81" t="s">
        <v>276</v>
      </c>
      <c r="U36" s="81" t="s">
        <v>277</v>
      </c>
      <c r="V36" s="81" t="s">
        <v>278</v>
      </c>
    </row>
    <row r="37" spans="1:22" s="67" customFormat="1" ht="12.75">
      <c r="A37" s="189">
        <v>36</v>
      </c>
      <c r="B37" s="50">
        <v>1</v>
      </c>
      <c r="C37" s="35">
        <v>2</v>
      </c>
      <c r="D37" s="35">
        <v>3</v>
      </c>
      <c r="E37"/>
      <c r="F37" s="35">
        <v>4</v>
      </c>
      <c r="G37" s="35">
        <v>5</v>
      </c>
      <c r="H37" s="35">
        <v>6</v>
      </c>
      <c r="I37" s="35"/>
      <c r="J37" s="35"/>
      <c r="K37" s="35"/>
      <c r="L37" s="35"/>
      <c r="M37" s="35"/>
      <c r="N37" s="35"/>
      <c r="O37" s="35"/>
      <c r="P37"/>
      <c r="Q37" s="35">
        <v>7</v>
      </c>
      <c r="R37" s="35"/>
      <c r="S37" s="35"/>
      <c r="T37" s="35"/>
      <c r="U37" s="35"/>
      <c r="V37" s="35"/>
    </row>
    <row r="38" spans="1:22" s="67" customFormat="1" ht="12.75">
      <c r="A38" s="189">
        <v>37</v>
      </c>
      <c r="B38" s="74" t="s">
        <v>446</v>
      </c>
      <c r="C38" s="33"/>
      <c r="D38" s="35"/>
      <c r="E38" s="35"/>
      <c r="F38" s="35"/>
      <c r="G38" s="35"/>
      <c r="H38" s="35"/>
      <c r="I38" s="35"/>
      <c r="J38" s="35"/>
      <c r="K38" s="35"/>
      <c r="L38" s="35"/>
      <c r="M38" s="35"/>
      <c r="N38" s="35"/>
      <c r="O38" s="35"/>
      <c r="P38"/>
      <c r="Q38" s="69"/>
      <c r="R38" s="69"/>
      <c r="S38" s="69"/>
      <c r="T38" s="69"/>
      <c r="U38" s="69"/>
      <c r="V38" s="69"/>
    </row>
    <row r="39" spans="1:4" ht="12.75">
      <c r="A39" s="189">
        <v>38</v>
      </c>
      <c r="B39" t="s">
        <v>597</v>
      </c>
      <c r="C39" t="s">
        <v>460</v>
      </c>
      <c r="D39" s="43">
        <v>1</v>
      </c>
    </row>
    <row r="40" spans="1:4" ht="12.75">
      <c r="A40" s="189">
        <v>39</v>
      </c>
      <c r="B40" t="s">
        <v>690</v>
      </c>
      <c r="C40" t="s">
        <v>331</v>
      </c>
      <c r="D40" s="164">
        <v>0</v>
      </c>
    </row>
    <row r="41" spans="1:4" ht="12.75">
      <c r="A41" s="189">
        <v>40</v>
      </c>
      <c r="B41" t="s">
        <v>601</v>
      </c>
      <c r="C41" t="s">
        <v>289</v>
      </c>
      <c r="D41" s="164">
        <v>0</v>
      </c>
    </row>
    <row r="42" spans="1:4" ht="12.75">
      <c r="A42" s="189">
        <v>41</v>
      </c>
      <c r="B42" t="s">
        <v>691</v>
      </c>
      <c r="C42" t="s">
        <v>692</v>
      </c>
      <c r="D42" s="43">
        <v>1</v>
      </c>
    </row>
    <row r="43" spans="1:4" ht="12.75">
      <c r="A43" s="189">
        <v>42</v>
      </c>
      <c r="B43" t="s">
        <v>693</v>
      </c>
      <c r="C43" t="s">
        <v>589</v>
      </c>
      <c r="D43" s="43">
        <v>1</v>
      </c>
    </row>
    <row r="44" spans="1:4" ht="12.75">
      <c r="A44" s="189">
        <v>43</v>
      </c>
      <c r="B44" t="s">
        <v>334</v>
      </c>
      <c r="C44" t="s">
        <v>334</v>
      </c>
      <c r="D44" s="43">
        <v>1</v>
      </c>
    </row>
    <row r="45" spans="1:4" ht="12.75">
      <c r="A45" s="189">
        <v>44</v>
      </c>
      <c r="B45" t="s">
        <v>292</v>
      </c>
      <c r="C45" t="s">
        <v>694</v>
      </c>
      <c r="D45" s="43">
        <v>1</v>
      </c>
    </row>
    <row r="46" spans="1:4" ht="12.75">
      <c r="A46" s="189">
        <v>45</v>
      </c>
      <c r="B46" t="s">
        <v>294</v>
      </c>
      <c r="C46" t="s">
        <v>612</v>
      </c>
      <c r="D46" s="43">
        <v>2</v>
      </c>
    </row>
    <row r="47" spans="1:5" ht="12.75">
      <c r="A47" s="189">
        <v>46</v>
      </c>
      <c r="B47" t="s">
        <v>295</v>
      </c>
      <c r="E47" s="43">
        <v>2</v>
      </c>
    </row>
    <row r="48" spans="1:4" ht="12.75">
      <c r="A48" s="189">
        <v>47</v>
      </c>
      <c r="C48" s="166" t="s">
        <v>122</v>
      </c>
      <c r="D48" s="167">
        <f>SUM(D39:D47)</f>
        <v>7</v>
      </c>
    </row>
    <row r="49" spans="1:2" ht="12.75">
      <c r="A49" s="189">
        <v>48</v>
      </c>
      <c r="B49" s="163" t="s">
        <v>695</v>
      </c>
    </row>
    <row r="50" spans="1:4" ht="12.75">
      <c r="A50" s="189">
        <v>49</v>
      </c>
      <c r="B50" t="s">
        <v>547</v>
      </c>
      <c r="C50" t="s">
        <v>696</v>
      </c>
      <c r="D50" s="43">
        <v>1</v>
      </c>
    </row>
    <row r="51" spans="1:4" ht="12.75">
      <c r="A51" s="189">
        <v>50</v>
      </c>
      <c r="C51" s="166" t="s">
        <v>122</v>
      </c>
      <c r="D51" s="167">
        <f>SUM(D50:D50)</f>
        <v>1</v>
      </c>
    </row>
    <row r="52" spans="1:2" ht="12.75">
      <c r="A52" s="189">
        <v>51</v>
      </c>
      <c r="B52" s="166" t="s">
        <v>697</v>
      </c>
    </row>
    <row r="53" spans="1:4" ht="12.75">
      <c r="A53" s="189">
        <v>52</v>
      </c>
      <c r="B53" t="s">
        <v>608</v>
      </c>
      <c r="C53" t="s">
        <v>478</v>
      </c>
      <c r="D53" s="43">
        <v>1</v>
      </c>
    </row>
    <row r="54" spans="1:4" ht="12.75">
      <c r="A54" s="189">
        <v>53</v>
      </c>
      <c r="B54" t="s">
        <v>698</v>
      </c>
      <c r="C54" t="s">
        <v>699</v>
      </c>
      <c r="D54" s="43">
        <v>3</v>
      </c>
    </row>
    <row r="55" spans="1:4" ht="12.75">
      <c r="A55" s="189">
        <v>54</v>
      </c>
      <c r="B55" s="174" t="s">
        <v>700</v>
      </c>
      <c r="C55" t="s">
        <v>324</v>
      </c>
      <c r="D55" s="43">
        <v>4</v>
      </c>
    </row>
    <row r="56" spans="1:5" ht="12.75">
      <c r="A56" s="189">
        <v>55</v>
      </c>
      <c r="B56" s="174" t="s">
        <v>687</v>
      </c>
      <c r="C56" s="174" t="s">
        <v>701</v>
      </c>
      <c r="E56" s="184">
        <v>4</v>
      </c>
    </row>
    <row r="57" spans="1:4" ht="12.75">
      <c r="A57" s="189">
        <v>56</v>
      </c>
      <c r="C57" s="166" t="s">
        <v>122</v>
      </c>
      <c r="D57" s="167">
        <f>SUM(D53:D56)</f>
        <v>8</v>
      </c>
    </row>
    <row r="58" spans="1:2" ht="12.75">
      <c r="A58" s="189">
        <v>57</v>
      </c>
      <c r="B58" s="166" t="s">
        <v>702</v>
      </c>
    </row>
    <row r="59" spans="1:2" ht="12.75">
      <c r="A59" s="189">
        <v>58</v>
      </c>
      <c r="B59" t="s">
        <v>703</v>
      </c>
    </row>
    <row r="60" spans="1:4" ht="12.75">
      <c r="A60" s="189">
        <v>59</v>
      </c>
      <c r="B60" t="s">
        <v>704</v>
      </c>
      <c r="C60" t="s">
        <v>699</v>
      </c>
      <c r="D60" s="43">
        <v>2</v>
      </c>
    </row>
    <row r="61" spans="1:4" ht="12.75">
      <c r="A61" s="189">
        <v>60</v>
      </c>
      <c r="B61" t="s">
        <v>538</v>
      </c>
      <c r="C61" t="s">
        <v>471</v>
      </c>
      <c r="D61" s="43">
        <v>2</v>
      </c>
    </row>
    <row r="62" spans="1:4" ht="12.75">
      <c r="A62" s="189">
        <v>61</v>
      </c>
      <c r="B62" t="s">
        <v>705</v>
      </c>
      <c r="C62" t="s">
        <v>342</v>
      </c>
      <c r="D62" s="43">
        <v>1</v>
      </c>
    </row>
    <row r="63" spans="1:4" ht="24.75">
      <c r="A63" s="189">
        <v>62</v>
      </c>
      <c r="B63" s="165" t="s">
        <v>706</v>
      </c>
      <c r="C63" t="s">
        <v>699</v>
      </c>
      <c r="D63" s="43">
        <v>1</v>
      </c>
    </row>
    <row r="64" spans="1:4" ht="12.75">
      <c r="A64" s="189">
        <v>63</v>
      </c>
      <c r="B64" t="s">
        <v>318</v>
      </c>
      <c r="C64" t="s">
        <v>612</v>
      </c>
      <c r="D64" s="164">
        <v>1</v>
      </c>
    </row>
    <row r="65" spans="1:5" ht="12.75">
      <c r="A65" s="189">
        <v>64</v>
      </c>
      <c r="B65" t="s">
        <v>707</v>
      </c>
      <c r="E65" s="43">
        <v>1</v>
      </c>
    </row>
    <row r="66" spans="1:5" ht="12.75">
      <c r="A66" s="189">
        <v>65</v>
      </c>
      <c r="B66" t="s">
        <v>456</v>
      </c>
      <c r="E66" s="43">
        <v>1</v>
      </c>
    </row>
    <row r="67" spans="1:5" ht="12.75">
      <c r="A67" s="189">
        <v>66</v>
      </c>
      <c r="B67" t="s">
        <v>129</v>
      </c>
      <c r="E67" s="164">
        <v>1</v>
      </c>
    </row>
    <row r="68" spans="1:4" ht="12.75">
      <c r="A68" s="189">
        <v>67</v>
      </c>
      <c r="C68" s="166" t="s">
        <v>122</v>
      </c>
      <c r="D68" s="167">
        <f>SUM(D60:D67)</f>
        <v>7</v>
      </c>
    </row>
    <row r="69" spans="1:2" ht="12.75">
      <c r="A69" s="189">
        <v>68</v>
      </c>
      <c r="B69" s="166" t="s">
        <v>708</v>
      </c>
    </row>
    <row r="70" spans="1:4" ht="12.75">
      <c r="A70" s="189">
        <v>69</v>
      </c>
      <c r="B70" t="s">
        <v>608</v>
      </c>
      <c r="C70" t="s">
        <v>699</v>
      </c>
      <c r="D70" s="43">
        <v>3</v>
      </c>
    </row>
    <row r="71" spans="1:4" ht="12.75">
      <c r="A71" s="189">
        <v>70</v>
      </c>
      <c r="B71" t="s">
        <v>709</v>
      </c>
      <c r="C71" t="s">
        <v>471</v>
      </c>
      <c r="D71" s="43">
        <v>3</v>
      </c>
    </row>
    <row r="72" spans="1:4" ht="12.75">
      <c r="A72" s="189">
        <v>71</v>
      </c>
      <c r="B72" t="s">
        <v>325</v>
      </c>
      <c r="C72" t="s">
        <v>611</v>
      </c>
      <c r="D72" s="43">
        <v>18</v>
      </c>
    </row>
    <row r="73" spans="1:4" ht="12.75">
      <c r="A73" s="189">
        <v>72</v>
      </c>
      <c r="B73" t="s">
        <v>318</v>
      </c>
      <c r="C73" t="s">
        <v>612</v>
      </c>
      <c r="D73" s="164">
        <v>1</v>
      </c>
    </row>
    <row r="74" spans="1:5" ht="12.75">
      <c r="A74" s="189">
        <v>73</v>
      </c>
      <c r="B74" t="s">
        <v>129</v>
      </c>
      <c r="E74" s="164">
        <v>1</v>
      </c>
    </row>
    <row r="75" spans="1:4" ht="12.75">
      <c r="A75" s="189">
        <v>74</v>
      </c>
      <c r="C75" s="166" t="s">
        <v>122</v>
      </c>
      <c r="D75" s="167">
        <f>SUM(D70:D74)</f>
        <v>25</v>
      </c>
    </row>
    <row r="76" spans="1:2" ht="12.75">
      <c r="A76" s="189">
        <v>75</v>
      </c>
      <c r="B76" s="166" t="s">
        <v>710</v>
      </c>
    </row>
    <row r="77" spans="1:4" ht="12.75">
      <c r="A77" s="189">
        <v>76</v>
      </c>
      <c r="B77" t="s">
        <v>711</v>
      </c>
      <c r="C77" t="s">
        <v>699</v>
      </c>
      <c r="D77" s="43">
        <v>1</v>
      </c>
    </row>
    <row r="78" spans="1:4" ht="12.75">
      <c r="A78" s="189">
        <v>77</v>
      </c>
      <c r="B78" t="s">
        <v>712</v>
      </c>
      <c r="C78" t="s">
        <v>611</v>
      </c>
      <c r="D78" s="43">
        <v>2</v>
      </c>
    </row>
    <row r="79" spans="1:6" ht="12.75">
      <c r="A79" s="189">
        <v>78</v>
      </c>
      <c r="B79" s="198" t="s">
        <v>318</v>
      </c>
      <c r="C79" s="198" t="s">
        <v>612</v>
      </c>
      <c r="D79" s="199">
        <v>0</v>
      </c>
      <c r="F79" s="198" t="s">
        <v>385</v>
      </c>
    </row>
    <row r="80" spans="1:6" ht="12.75">
      <c r="A80" s="189">
        <v>79</v>
      </c>
      <c r="B80" t="s">
        <v>129</v>
      </c>
      <c r="E80" s="199">
        <v>0</v>
      </c>
      <c r="F80" s="198" t="s">
        <v>385</v>
      </c>
    </row>
    <row r="81" spans="1:4" ht="12.75">
      <c r="A81" s="189">
        <v>80</v>
      </c>
      <c r="C81" s="166" t="s">
        <v>122</v>
      </c>
      <c r="D81" s="167">
        <f>SUM(D77:D80)</f>
        <v>3</v>
      </c>
    </row>
    <row r="82" spans="1:4" ht="12.75">
      <c r="A82" s="189">
        <v>81</v>
      </c>
      <c r="C82" s="166" t="s">
        <v>397</v>
      </c>
      <c r="D82" s="167">
        <f>SUM(D81+D75+D68+D57+D51)</f>
        <v>44</v>
      </c>
    </row>
    <row r="83" spans="1:6" ht="12.75">
      <c r="A83" s="189">
        <v>82</v>
      </c>
      <c r="B83" s="200" t="s">
        <v>680</v>
      </c>
      <c r="C83" s="198"/>
      <c r="D83" s="199"/>
      <c r="F83" s="198" t="s">
        <v>385</v>
      </c>
    </row>
    <row r="84" spans="1:6" ht="12.75">
      <c r="A84" s="189">
        <v>83</v>
      </c>
      <c r="B84" s="198" t="s">
        <v>547</v>
      </c>
      <c r="C84" s="198" t="s">
        <v>289</v>
      </c>
      <c r="D84" s="199">
        <v>0</v>
      </c>
      <c r="F84" s="198" t="s">
        <v>385</v>
      </c>
    </row>
    <row r="85" spans="1:6" ht="12.75">
      <c r="A85" s="189">
        <v>84</v>
      </c>
      <c r="B85" s="198" t="s">
        <v>608</v>
      </c>
      <c r="C85" s="198" t="s">
        <v>699</v>
      </c>
      <c r="D85" s="199">
        <v>0</v>
      </c>
      <c r="F85" s="198" t="s">
        <v>385</v>
      </c>
    </row>
    <row r="86" spans="1:6" ht="12.75">
      <c r="A86" s="189">
        <v>85</v>
      </c>
      <c r="B86" s="198" t="s">
        <v>713</v>
      </c>
      <c r="C86" s="198" t="s">
        <v>612</v>
      </c>
      <c r="D86" s="199">
        <v>0</v>
      </c>
      <c r="F86" s="198" t="s">
        <v>385</v>
      </c>
    </row>
    <row r="87" spans="1:6" ht="12.75">
      <c r="A87" s="189">
        <v>86</v>
      </c>
      <c r="B87" s="198" t="s">
        <v>318</v>
      </c>
      <c r="C87" s="198" t="s">
        <v>612</v>
      </c>
      <c r="D87" s="199">
        <v>0</v>
      </c>
      <c r="F87" s="198" t="s">
        <v>385</v>
      </c>
    </row>
    <row r="88" spans="1:6" ht="12.75">
      <c r="A88" s="189">
        <v>87</v>
      </c>
      <c r="B88" s="198" t="s">
        <v>129</v>
      </c>
      <c r="C88" s="198"/>
      <c r="D88" s="199" t="s">
        <v>2</v>
      </c>
      <c r="E88" s="199">
        <v>0</v>
      </c>
      <c r="F88" s="198" t="s">
        <v>385</v>
      </c>
    </row>
    <row r="89" spans="1:6" ht="12.75">
      <c r="A89" s="189">
        <v>88</v>
      </c>
      <c r="B89" s="198"/>
      <c r="C89" s="198" t="s">
        <v>122</v>
      </c>
      <c r="D89" s="199">
        <f>SUM(D84:D88)</f>
        <v>0</v>
      </c>
      <c r="F89" s="198" t="s">
        <v>385</v>
      </c>
    </row>
    <row r="90" spans="1:2" ht="12.75">
      <c r="A90" s="189">
        <v>89</v>
      </c>
      <c r="B90" s="163" t="s">
        <v>681</v>
      </c>
    </row>
    <row r="91" spans="1:4" ht="12.75">
      <c r="A91" s="189">
        <v>90</v>
      </c>
      <c r="B91" t="s">
        <v>547</v>
      </c>
      <c r="C91" t="s">
        <v>289</v>
      </c>
      <c r="D91" s="43">
        <v>1</v>
      </c>
    </row>
    <row r="92" spans="1:4" ht="12.75">
      <c r="A92" s="189">
        <v>91</v>
      </c>
      <c r="C92" s="166" t="s">
        <v>122</v>
      </c>
      <c r="D92" s="167">
        <f>SUM(D91:D91)</f>
        <v>1</v>
      </c>
    </row>
    <row r="93" spans="1:2" ht="12.75">
      <c r="A93" s="189">
        <v>92</v>
      </c>
      <c r="B93" s="166" t="s">
        <v>714</v>
      </c>
    </row>
    <row r="94" spans="1:4" ht="12.75">
      <c r="A94" s="189">
        <v>93</v>
      </c>
      <c r="B94" t="s">
        <v>608</v>
      </c>
      <c r="C94" t="s">
        <v>699</v>
      </c>
      <c r="D94" s="43">
        <v>1</v>
      </c>
    </row>
    <row r="95" spans="1:4" ht="12.75">
      <c r="A95" s="189">
        <v>94</v>
      </c>
      <c r="B95" t="s">
        <v>532</v>
      </c>
      <c r="C95" t="s">
        <v>612</v>
      </c>
      <c r="D95" s="43">
        <v>6</v>
      </c>
    </row>
    <row r="96" spans="1:6" ht="12.75">
      <c r="A96" s="189">
        <v>95</v>
      </c>
      <c r="B96" s="198" t="s">
        <v>318</v>
      </c>
      <c r="C96" s="198" t="s">
        <v>612</v>
      </c>
      <c r="D96" s="199">
        <v>0</v>
      </c>
      <c r="F96" s="198" t="s">
        <v>385</v>
      </c>
    </row>
    <row r="97" spans="1:6" ht="12.75">
      <c r="A97" s="189">
        <v>96</v>
      </c>
      <c r="B97" t="s">
        <v>129</v>
      </c>
      <c r="E97" s="199">
        <v>0</v>
      </c>
      <c r="F97" s="198" t="s">
        <v>385</v>
      </c>
    </row>
    <row r="98" spans="1:4" ht="12.75">
      <c r="A98" s="189">
        <v>97</v>
      </c>
      <c r="C98" s="166" t="s">
        <v>122</v>
      </c>
      <c r="D98" s="167">
        <f>SUM(D94:D97)</f>
        <v>7</v>
      </c>
    </row>
    <row r="99" spans="1:2" ht="12.75">
      <c r="A99" s="189">
        <v>98</v>
      </c>
      <c r="B99" s="166" t="s">
        <v>715</v>
      </c>
    </row>
    <row r="100" spans="1:4" ht="12.75">
      <c r="A100" s="189">
        <v>99</v>
      </c>
      <c r="B100" t="s">
        <v>608</v>
      </c>
      <c r="C100" t="s">
        <v>699</v>
      </c>
      <c r="D100" s="43">
        <v>1</v>
      </c>
    </row>
    <row r="101" spans="1:4" ht="12.75">
      <c r="A101" s="189">
        <v>100</v>
      </c>
      <c r="B101" t="s">
        <v>716</v>
      </c>
      <c r="C101" t="s">
        <v>612</v>
      </c>
      <c r="D101" s="43">
        <v>5</v>
      </c>
    </row>
    <row r="102" spans="1:4" ht="12.75">
      <c r="A102" s="189">
        <v>101</v>
      </c>
      <c r="B102" t="s">
        <v>318</v>
      </c>
      <c r="C102" t="s">
        <v>612</v>
      </c>
      <c r="D102" s="43">
        <v>1</v>
      </c>
    </row>
    <row r="103" spans="1:5" ht="24.75">
      <c r="A103" s="189">
        <v>102</v>
      </c>
      <c r="B103" s="165" t="s">
        <v>717</v>
      </c>
      <c r="E103" s="43">
        <v>1</v>
      </c>
    </row>
    <row r="104" spans="1:4" ht="12.75">
      <c r="A104" s="189">
        <v>103</v>
      </c>
      <c r="C104" s="166" t="s">
        <v>122</v>
      </c>
      <c r="D104" s="167">
        <f>SUM(D100:D103)</f>
        <v>7</v>
      </c>
    </row>
    <row r="105" spans="1:4" ht="12.75">
      <c r="A105" s="189">
        <v>104</v>
      </c>
      <c r="C105" s="166" t="s">
        <v>718</v>
      </c>
      <c r="D105" s="167">
        <f>D104+D98+D92</f>
        <v>15</v>
      </c>
    </row>
    <row r="106" spans="1:2" ht="12.75">
      <c r="A106" s="189">
        <v>105</v>
      </c>
      <c r="B106" s="163" t="s">
        <v>682</v>
      </c>
    </row>
    <row r="107" spans="1:4" ht="24.75">
      <c r="A107" s="189">
        <v>106</v>
      </c>
      <c r="B107" s="165" t="s">
        <v>719</v>
      </c>
      <c r="C107" t="s">
        <v>293</v>
      </c>
      <c r="D107" s="43">
        <v>1</v>
      </c>
    </row>
    <row r="108" spans="1:4" ht="12.75">
      <c r="A108" s="189">
        <v>107</v>
      </c>
      <c r="B108" t="s">
        <v>318</v>
      </c>
      <c r="D108" s="164">
        <v>2</v>
      </c>
    </row>
    <row r="109" spans="1:4" ht="12.75">
      <c r="A109" s="189">
        <v>108</v>
      </c>
      <c r="B109" t="s">
        <v>673</v>
      </c>
      <c r="D109" s="43">
        <v>1</v>
      </c>
    </row>
    <row r="110" spans="1:4" ht="12.75">
      <c r="A110" s="189">
        <v>109</v>
      </c>
      <c r="B110" t="s">
        <v>418</v>
      </c>
      <c r="D110" s="43">
        <v>1</v>
      </c>
    </row>
    <row r="111" spans="1:4" ht="12.75">
      <c r="A111" s="189">
        <v>110</v>
      </c>
      <c r="B111" t="s">
        <v>416</v>
      </c>
      <c r="D111" s="43">
        <v>1</v>
      </c>
    </row>
    <row r="112" spans="1:4" ht="12.75">
      <c r="A112" s="189">
        <v>111</v>
      </c>
      <c r="B112" t="s">
        <v>417</v>
      </c>
      <c r="D112" s="43">
        <v>1</v>
      </c>
    </row>
    <row r="113" spans="1:5" ht="12.75">
      <c r="A113" s="189">
        <v>112</v>
      </c>
      <c r="B113" t="s">
        <v>720</v>
      </c>
      <c r="E113" s="164">
        <v>1</v>
      </c>
    </row>
    <row r="114" spans="1:5" ht="12.75">
      <c r="A114" s="189">
        <v>113</v>
      </c>
      <c r="B114" t="s">
        <v>502</v>
      </c>
      <c r="E114" s="43">
        <v>1</v>
      </c>
    </row>
    <row r="115" spans="1:5" ht="12.75">
      <c r="A115" s="189">
        <v>114</v>
      </c>
      <c r="B115" t="s">
        <v>272</v>
      </c>
      <c r="E115" s="43">
        <v>1</v>
      </c>
    </row>
    <row r="116" spans="1:4" ht="12.75">
      <c r="A116" s="189">
        <v>115</v>
      </c>
      <c r="C116" s="166" t="s">
        <v>122</v>
      </c>
      <c r="D116" s="167">
        <f>SUM(D107:D115)</f>
        <v>7</v>
      </c>
    </row>
    <row r="117" spans="1:4" ht="12.75">
      <c r="A117" s="189">
        <v>116</v>
      </c>
      <c r="C117" s="163" t="s">
        <v>721</v>
      </c>
      <c r="D117" s="201">
        <f>D116+D105+D89+D81+D75+D68+D57+D51+D48</f>
        <v>73</v>
      </c>
    </row>
    <row r="118" ht="12.75">
      <c r="A118" s="189">
        <v>117</v>
      </c>
    </row>
    <row r="119" spans="1:2" ht="12.75">
      <c r="A119" s="189">
        <v>118</v>
      </c>
      <c r="B119" t="s">
        <v>722</v>
      </c>
    </row>
    <row r="120" ht="12.75">
      <c r="A120" s="189">
        <v>119</v>
      </c>
    </row>
    <row r="121" ht="12.75">
      <c r="A121" s="189">
        <v>120</v>
      </c>
    </row>
    <row r="122" ht="12.75">
      <c r="A122" s="189">
        <v>121</v>
      </c>
    </row>
    <row r="123" ht="12.75">
      <c r="A123" s="189">
        <v>122</v>
      </c>
    </row>
    <row r="124" ht="12.75">
      <c r="A124" s="189">
        <v>123</v>
      </c>
    </row>
    <row r="125" ht="12.75">
      <c r="A125" s="189">
        <v>124</v>
      </c>
    </row>
    <row r="126" ht="12.75">
      <c r="A126" s="189">
        <v>125</v>
      </c>
    </row>
  </sheetData>
  <sheetProtection selectLockedCells="1" selectUnlockedCells="1"/>
  <mergeCells count="5">
    <mergeCell ref="D34:V34"/>
    <mergeCell ref="H35:O35"/>
    <mergeCell ref="Q35:V35"/>
    <mergeCell ref="H37:O37"/>
    <mergeCell ref="Q37:V37"/>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1.xml><?xml version="1.0" encoding="utf-8"?>
<worksheet xmlns="http://schemas.openxmlformats.org/spreadsheetml/2006/main" xmlns:r="http://schemas.openxmlformats.org/officeDocument/2006/relationships">
  <sheetPr>
    <tabColor indexed="38"/>
  </sheetPr>
  <dimension ref="A1:V96"/>
  <sheetViews>
    <sheetView zoomScale="75" zoomScaleNormal="75" workbookViewId="0" topLeftCell="A1">
      <selection activeCell="G9" sqref="G9"/>
    </sheetView>
  </sheetViews>
  <sheetFormatPr defaultColWidth="12.57421875" defaultRowHeight="15"/>
  <cols>
    <col min="1" max="1" width="5.421875" style="0" customWidth="1"/>
    <col min="2" max="2" width="29.57421875" style="0" customWidth="1"/>
    <col min="3" max="3" width="33.421875" style="0" customWidth="1"/>
    <col min="4" max="5" width="12.8515625" style="43" customWidth="1"/>
    <col min="6" max="16384" width="12.8515625" style="0" customWidth="1"/>
  </cols>
  <sheetData>
    <row r="1" spans="1:21" s="67" customFormat="1" ht="17.25">
      <c r="A1" s="70" t="s">
        <v>100</v>
      </c>
      <c r="B1" s="161" t="s">
        <v>723</v>
      </c>
      <c r="C1" s="33"/>
      <c r="D1" s="35"/>
      <c r="E1" s="35"/>
      <c r="F1" s="35"/>
      <c r="G1" s="35"/>
      <c r="H1" s="35"/>
      <c r="I1" s="35"/>
      <c r="J1" s="35"/>
      <c r="K1" s="35"/>
      <c r="L1" s="35"/>
      <c r="M1" s="35"/>
      <c r="N1" s="35"/>
      <c r="O1" s="35"/>
      <c r="P1" s="69"/>
      <c r="Q1" s="69"/>
      <c r="R1" s="69"/>
      <c r="S1" s="69"/>
      <c r="T1" s="69"/>
      <c r="U1" s="69"/>
    </row>
    <row r="2" spans="1:21" s="67" customFormat="1" ht="12.75">
      <c r="A2" s="70">
        <v>1</v>
      </c>
      <c r="B2" s="72" t="s">
        <v>102</v>
      </c>
      <c r="C2" s="33"/>
      <c r="D2" s="35"/>
      <c r="E2" s="35"/>
      <c r="F2" s="35"/>
      <c r="G2" s="35"/>
      <c r="H2" s="35"/>
      <c r="I2" s="35"/>
      <c r="J2" s="35"/>
      <c r="K2" s="35"/>
      <c r="L2" s="35"/>
      <c r="M2" s="35"/>
      <c r="N2" s="35"/>
      <c r="O2" s="35"/>
      <c r="P2" s="69"/>
      <c r="Q2" s="69"/>
      <c r="R2" s="69"/>
      <c r="S2" s="69"/>
      <c r="T2" s="69"/>
      <c r="U2" s="69"/>
    </row>
    <row r="3" spans="1:21" s="67" customFormat="1" ht="15">
      <c r="A3" s="70">
        <v>2</v>
      </c>
      <c r="B3" s="73" t="s">
        <v>724</v>
      </c>
      <c r="C3" s="33"/>
      <c r="D3" s="35"/>
      <c r="E3" s="35"/>
      <c r="F3" s="35"/>
      <c r="G3" s="35"/>
      <c r="H3" s="35"/>
      <c r="I3" s="35"/>
      <c r="J3" s="35"/>
      <c r="K3" s="35"/>
      <c r="L3" s="35"/>
      <c r="M3" s="35"/>
      <c r="N3" s="35"/>
      <c r="O3" s="35"/>
      <c r="P3" s="69"/>
      <c r="Q3" s="69"/>
      <c r="R3" s="69"/>
      <c r="S3" s="69"/>
      <c r="T3" s="69"/>
      <c r="U3" s="69"/>
    </row>
    <row r="4" spans="1:21" s="67" customFormat="1" ht="12.75">
      <c r="A4" s="70">
        <v>3</v>
      </c>
      <c r="B4" s="68"/>
      <c r="C4" s="33"/>
      <c r="D4" s="35"/>
      <c r="E4" s="35"/>
      <c r="F4" s="35"/>
      <c r="G4" s="35"/>
      <c r="H4" s="35"/>
      <c r="I4" s="35"/>
      <c r="J4" s="35"/>
      <c r="K4" s="35"/>
      <c r="L4" s="35"/>
      <c r="M4" s="35"/>
      <c r="N4" s="35"/>
      <c r="O4" s="35"/>
      <c r="P4" s="69"/>
      <c r="Q4" s="69"/>
      <c r="R4" s="69"/>
      <c r="S4" s="69"/>
      <c r="T4" s="69"/>
      <c r="U4" s="69"/>
    </row>
    <row r="5" spans="1:21" s="67" customFormat="1" ht="12.75">
      <c r="A5" s="70">
        <v>4</v>
      </c>
      <c r="B5" s="64" t="s">
        <v>104</v>
      </c>
      <c r="C5" s="33"/>
      <c r="D5" s="35"/>
      <c r="E5" s="35"/>
      <c r="F5" s="35"/>
      <c r="G5" s="35" t="s">
        <v>725</v>
      </c>
      <c r="H5" s="35"/>
      <c r="I5" s="35"/>
      <c r="J5" s="35"/>
      <c r="K5" s="35"/>
      <c r="L5" s="35"/>
      <c r="M5" s="35"/>
      <c r="N5" s="35"/>
      <c r="O5" s="35"/>
      <c r="P5" s="69"/>
      <c r="Q5" s="69"/>
      <c r="R5" s="69"/>
      <c r="S5" s="69"/>
      <c r="T5" s="69"/>
      <c r="U5" s="69"/>
    </row>
    <row r="6" spans="1:21" s="67" customFormat="1" ht="12.75">
      <c r="A6" s="70">
        <v>5</v>
      </c>
      <c r="B6" s="68"/>
      <c r="C6" s="33" t="s">
        <v>446</v>
      </c>
      <c r="D6" s="35"/>
      <c r="E6" s="35"/>
      <c r="F6" s="35"/>
      <c r="G6" s="35" t="s">
        <v>441</v>
      </c>
      <c r="H6" s="35"/>
      <c r="I6" s="35"/>
      <c r="J6" s="35"/>
      <c r="K6" s="35"/>
      <c r="L6" s="35"/>
      <c r="M6" s="35"/>
      <c r="N6" s="35"/>
      <c r="O6" s="35"/>
      <c r="P6" s="69"/>
      <c r="Q6" s="69"/>
      <c r="R6" s="69"/>
      <c r="S6" s="69"/>
      <c r="T6" s="69"/>
      <c r="U6" s="69"/>
    </row>
    <row r="7" spans="1:21" s="67" customFormat="1" ht="12.75">
      <c r="A7" s="70">
        <v>6</v>
      </c>
      <c r="B7" s="68"/>
      <c r="C7" s="33" t="s">
        <v>726</v>
      </c>
      <c r="D7" s="35"/>
      <c r="E7" s="35"/>
      <c r="F7" s="35"/>
      <c r="G7" s="35" t="s">
        <v>727</v>
      </c>
      <c r="H7" s="35"/>
      <c r="I7" s="35"/>
      <c r="J7" s="35"/>
      <c r="K7" s="35"/>
      <c r="L7" s="35"/>
      <c r="M7" s="35"/>
      <c r="N7" s="35"/>
      <c r="O7" s="35"/>
      <c r="P7" s="69"/>
      <c r="Q7" s="69"/>
      <c r="R7" s="69"/>
      <c r="S7" s="69"/>
      <c r="T7" s="69"/>
      <c r="U7" s="69"/>
    </row>
    <row r="8" spans="1:21" s="67" customFormat="1" ht="12.75">
      <c r="A8" s="70">
        <v>7</v>
      </c>
      <c r="B8" s="68"/>
      <c r="C8" s="33" t="s">
        <v>728</v>
      </c>
      <c r="D8" s="35"/>
      <c r="E8" s="35"/>
      <c r="F8" s="35"/>
      <c r="G8" s="35" t="s">
        <v>729</v>
      </c>
      <c r="H8" s="35"/>
      <c r="I8" s="35"/>
      <c r="J8" s="35"/>
      <c r="K8" s="35"/>
      <c r="L8" s="35"/>
      <c r="M8" s="35"/>
      <c r="N8" s="35"/>
      <c r="O8" s="35"/>
      <c r="P8" s="69"/>
      <c r="Q8" s="69"/>
      <c r="R8" s="69"/>
      <c r="S8" s="69"/>
      <c r="T8" s="69"/>
      <c r="U8" s="69"/>
    </row>
    <row r="9" spans="1:21" s="67" customFormat="1" ht="12.75">
      <c r="A9" s="70">
        <v>8</v>
      </c>
      <c r="B9" s="68"/>
      <c r="C9" s="33" t="s">
        <v>730</v>
      </c>
      <c r="D9" s="35"/>
      <c r="E9" s="35"/>
      <c r="F9" s="35"/>
      <c r="G9" s="35"/>
      <c r="H9" s="35"/>
      <c r="I9" s="35"/>
      <c r="J9" s="35"/>
      <c r="K9" s="35"/>
      <c r="L9" s="35"/>
      <c r="M9" s="35"/>
      <c r="N9" s="35"/>
      <c r="O9" s="35"/>
      <c r="P9" s="69"/>
      <c r="Q9" s="69"/>
      <c r="R9" s="69"/>
      <c r="S9" s="69"/>
      <c r="T9" s="69"/>
      <c r="U9" s="69"/>
    </row>
    <row r="10" spans="1:21" s="67" customFormat="1" ht="12.75">
      <c r="A10" s="70">
        <v>9</v>
      </c>
      <c r="B10" s="68"/>
      <c r="C10" s="33" t="s">
        <v>731</v>
      </c>
      <c r="D10" s="35"/>
      <c r="E10" s="35"/>
      <c r="F10" s="35"/>
      <c r="G10" s="35"/>
      <c r="H10" s="35"/>
      <c r="I10" s="35"/>
      <c r="J10" s="35"/>
      <c r="K10" s="35"/>
      <c r="L10" s="35"/>
      <c r="M10" s="35"/>
      <c r="N10" s="35"/>
      <c r="O10" s="35"/>
      <c r="P10" s="69"/>
      <c r="Q10" s="69"/>
      <c r="R10" s="69"/>
      <c r="S10" s="69"/>
      <c r="T10" s="69"/>
      <c r="U10" s="69"/>
    </row>
    <row r="11" spans="1:21" s="67" customFormat="1" ht="12.75">
      <c r="A11" s="70">
        <v>10</v>
      </c>
      <c r="B11" s="68"/>
      <c r="C11" s="33" t="s">
        <v>732</v>
      </c>
      <c r="D11" s="35"/>
      <c r="E11" s="35"/>
      <c r="F11" s="35"/>
      <c r="G11" s="35"/>
      <c r="H11" s="35"/>
      <c r="I11" s="35"/>
      <c r="J11" s="35"/>
      <c r="K11" s="35"/>
      <c r="L11" s="35"/>
      <c r="M11" s="35"/>
      <c r="N11" s="35"/>
      <c r="O11" s="35"/>
      <c r="P11" s="69"/>
      <c r="Q11" s="69"/>
      <c r="R11" s="69"/>
      <c r="S11" s="69"/>
      <c r="T11" s="69"/>
      <c r="U11" s="69"/>
    </row>
    <row r="12" spans="1:21" s="67" customFormat="1" ht="12.75">
      <c r="A12" s="70">
        <v>11</v>
      </c>
      <c r="B12" s="68"/>
      <c r="C12" s="33"/>
      <c r="D12" s="35"/>
      <c r="E12" s="35"/>
      <c r="F12" s="35"/>
      <c r="G12" s="35"/>
      <c r="H12" s="35"/>
      <c r="I12" s="35"/>
      <c r="J12" s="35"/>
      <c r="K12" s="35"/>
      <c r="L12" s="35"/>
      <c r="M12" s="35"/>
      <c r="N12" s="35"/>
      <c r="O12" s="35"/>
      <c r="P12" s="69"/>
      <c r="Q12" s="69"/>
      <c r="R12" s="69"/>
      <c r="S12" s="69"/>
      <c r="T12" s="69"/>
      <c r="U12" s="69"/>
    </row>
    <row r="13" spans="1:21" s="67" customFormat="1" ht="12.75">
      <c r="A13" s="70">
        <v>12</v>
      </c>
      <c r="B13" s="74" t="s">
        <v>117</v>
      </c>
      <c r="C13" s="33"/>
      <c r="D13" s="40" t="s">
        <v>454</v>
      </c>
      <c r="E13" s="40" t="s">
        <v>116</v>
      </c>
      <c r="F13" s="35"/>
      <c r="G13" s="35"/>
      <c r="H13" s="35"/>
      <c r="I13" s="35"/>
      <c r="J13" s="35"/>
      <c r="K13" s="35"/>
      <c r="L13" s="35"/>
      <c r="M13" s="35"/>
      <c r="N13" s="35"/>
      <c r="O13" s="35"/>
      <c r="P13" s="69"/>
      <c r="Q13" s="69"/>
      <c r="R13" s="69"/>
      <c r="S13" s="69"/>
      <c r="T13" s="69"/>
      <c r="U13" s="69"/>
    </row>
    <row r="14" spans="1:21" s="67" customFormat="1" ht="12.75">
      <c r="A14" s="70">
        <v>13</v>
      </c>
      <c r="B14" s="68"/>
      <c r="C14" s="33" t="s">
        <v>119</v>
      </c>
      <c r="D14" s="35" t="s">
        <v>2</v>
      </c>
      <c r="E14" s="35" t="s">
        <v>2</v>
      </c>
      <c r="F14" s="35"/>
      <c r="G14" s="35"/>
      <c r="H14" s="35"/>
      <c r="I14" s="35"/>
      <c r="J14" s="35"/>
      <c r="K14" s="35"/>
      <c r="L14" s="35"/>
      <c r="M14" s="35"/>
      <c r="N14" s="35"/>
      <c r="O14" s="35"/>
      <c r="P14" s="69"/>
      <c r="Q14" s="69"/>
      <c r="R14" s="69"/>
      <c r="S14" s="69"/>
      <c r="T14" s="69"/>
      <c r="U14" s="69"/>
    </row>
    <row r="15" spans="1:21" s="67" customFormat="1" ht="12.75">
      <c r="A15" s="70">
        <v>14</v>
      </c>
      <c r="B15" s="68"/>
      <c r="C15" s="33" t="s">
        <v>19</v>
      </c>
      <c r="D15" s="35">
        <v>7</v>
      </c>
      <c r="E15" s="35">
        <v>6</v>
      </c>
      <c r="F15" s="35"/>
      <c r="G15" s="35"/>
      <c r="H15" s="35"/>
      <c r="I15" s="35"/>
      <c r="J15" s="35"/>
      <c r="K15" s="35"/>
      <c r="L15" s="35"/>
      <c r="M15" s="35"/>
      <c r="N15" s="35"/>
      <c r="O15" s="35"/>
      <c r="P15" s="69"/>
      <c r="Q15" s="69"/>
      <c r="R15" s="69"/>
      <c r="S15" s="69"/>
      <c r="T15" s="69"/>
      <c r="U15" s="69"/>
    </row>
    <row r="16" spans="1:21" s="67" customFormat="1" ht="12.75">
      <c r="A16" s="70">
        <v>15</v>
      </c>
      <c r="B16" s="68"/>
      <c r="C16" s="33" t="s">
        <v>120</v>
      </c>
      <c r="D16" s="35">
        <v>28</v>
      </c>
      <c r="E16" s="35">
        <v>28</v>
      </c>
      <c r="F16" s="35"/>
      <c r="G16" s="35"/>
      <c r="H16" s="35"/>
      <c r="I16" s="35"/>
      <c r="J16" s="35"/>
      <c r="K16" s="35"/>
      <c r="L16" s="35"/>
      <c r="M16" s="35"/>
      <c r="N16" s="35"/>
      <c r="O16" s="35"/>
      <c r="P16" s="69"/>
      <c r="Q16" s="69"/>
      <c r="R16" s="69"/>
      <c r="S16" s="69"/>
      <c r="T16" s="69"/>
      <c r="U16" s="69"/>
    </row>
    <row r="17" spans="1:21" s="67" customFormat="1" ht="12.75">
      <c r="A17" s="70">
        <v>16</v>
      </c>
      <c r="B17" s="68"/>
      <c r="C17" s="33" t="s">
        <v>121</v>
      </c>
      <c r="D17" s="35">
        <v>38</v>
      </c>
      <c r="E17" s="35">
        <v>38</v>
      </c>
      <c r="F17" s="35"/>
      <c r="G17" s="35"/>
      <c r="H17" s="35"/>
      <c r="I17" s="35"/>
      <c r="J17" s="35"/>
      <c r="K17" s="35"/>
      <c r="L17" s="35"/>
      <c r="M17" s="35"/>
      <c r="N17" s="35"/>
      <c r="O17" s="35"/>
      <c r="P17" s="69"/>
      <c r="Q17" s="69"/>
      <c r="R17" s="69"/>
      <c r="S17" s="69"/>
      <c r="T17" s="69"/>
      <c r="U17" s="69"/>
    </row>
    <row r="18" spans="1:21" s="67" customFormat="1" ht="12.75">
      <c r="A18" s="70">
        <v>17</v>
      </c>
      <c r="B18" s="68"/>
      <c r="C18" s="76" t="s">
        <v>122</v>
      </c>
      <c r="D18" s="45">
        <v>73</v>
      </c>
      <c r="E18" s="45">
        <v>72</v>
      </c>
      <c r="F18" s="35"/>
      <c r="G18" s="35"/>
      <c r="H18" s="35"/>
      <c r="I18" s="35"/>
      <c r="J18" s="35"/>
      <c r="K18" s="35"/>
      <c r="L18" s="35"/>
      <c r="M18" s="35"/>
      <c r="N18" s="35"/>
      <c r="O18" s="35"/>
      <c r="P18" s="69"/>
      <c r="Q18" s="69"/>
      <c r="R18" s="69"/>
      <c r="S18" s="69"/>
      <c r="T18" s="69"/>
      <c r="U18" s="69"/>
    </row>
    <row r="19" spans="1:21" s="67" customFormat="1" ht="12.75">
      <c r="A19" s="70">
        <v>18</v>
      </c>
      <c r="B19" s="64" t="s">
        <v>733</v>
      </c>
      <c r="C19" s="33"/>
      <c r="D19" s="35"/>
      <c r="E19" s="35"/>
      <c r="F19" s="35"/>
      <c r="G19" s="35"/>
      <c r="H19" s="35"/>
      <c r="I19" s="35"/>
      <c r="J19" s="35"/>
      <c r="K19" s="35"/>
      <c r="L19" s="35"/>
      <c r="M19" s="35"/>
      <c r="N19" s="35"/>
      <c r="O19" s="35"/>
      <c r="P19" s="69"/>
      <c r="Q19" s="69"/>
      <c r="R19" s="69"/>
      <c r="S19" s="69"/>
      <c r="T19" s="69"/>
      <c r="U19" s="69"/>
    </row>
    <row r="20" spans="1:21" s="67" customFormat="1" ht="12.75">
      <c r="A20" s="70">
        <v>19</v>
      </c>
      <c r="B20" s="33" t="s">
        <v>126</v>
      </c>
      <c r="C20" s="33"/>
      <c r="D20" s="35"/>
      <c r="E20" s="35"/>
      <c r="F20" s="35"/>
      <c r="G20" s="35"/>
      <c r="H20" s="35"/>
      <c r="I20" s="35"/>
      <c r="J20" s="35"/>
      <c r="K20" s="35"/>
      <c r="L20" s="35"/>
      <c r="M20" s="35"/>
      <c r="N20" s="35"/>
      <c r="O20" s="35"/>
      <c r="P20" s="69"/>
      <c r="Q20" s="69"/>
      <c r="R20" s="69"/>
      <c r="S20" s="69"/>
      <c r="T20" s="69"/>
      <c r="U20" s="69"/>
    </row>
    <row r="21" spans="1:21" s="67" customFormat="1" ht="12.75">
      <c r="A21" s="70">
        <v>20</v>
      </c>
      <c r="B21" s="68"/>
      <c r="C21" s="33" t="s">
        <v>266</v>
      </c>
      <c r="D21" s="46">
        <v>23</v>
      </c>
      <c r="E21" s="35" t="s">
        <v>734</v>
      </c>
      <c r="F21" s="35">
        <v>43</v>
      </c>
      <c r="G21" s="35"/>
      <c r="H21" s="35"/>
      <c r="I21" s="35"/>
      <c r="J21" s="35"/>
      <c r="K21" s="35"/>
      <c r="L21" s="35"/>
      <c r="M21" s="35"/>
      <c r="N21" s="35"/>
      <c r="O21" s="35"/>
      <c r="P21" s="69"/>
      <c r="Q21" s="69"/>
      <c r="R21" s="69"/>
      <c r="S21" s="69"/>
      <c r="T21" s="69"/>
      <c r="U21" s="69"/>
    </row>
    <row r="22" spans="1:21" s="67" customFormat="1" ht="12.75">
      <c r="A22" s="70">
        <v>21</v>
      </c>
      <c r="B22" s="77"/>
      <c r="C22" s="33" t="s">
        <v>267</v>
      </c>
      <c r="D22" s="35">
        <v>1</v>
      </c>
      <c r="E22" s="35" t="s">
        <v>48</v>
      </c>
      <c r="F22" s="35">
        <v>1</v>
      </c>
      <c r="G22" s="35"/>
      <c r="H22" s="35"/>
      <c r="I22" s="35"/>
      <c r="J22" s="35"/>
      <c r="K22" s="35"/>
      <c r="L22" s="35"/>
      <c r="M22" s="35"/>
      <c r="N22" s="35"/>
      <c r="O22" s="35"/>
      <c r="P22" s="69"/>
      <c r="Q22" s="69"/>
      <c r="R22" s="69"/>
      <c r="S22" s="69"/>
      <c r="T22" s="69"/>
      <c r="U22" s="69"/>
    </row>
    <row r="23" spans="1:21" s="67" customFormat="1" ht="12.75">
      <c r="A23" s="70">
        <v>22</v>
      </c>
      <c r="B23" s="68"/>
      <c r="C23" s="33" t="s">
        <v>735</v>
      </c>
      <c r="D23" s="35">
        <v>1</v>
      </c>
      <c r="E23" s="35"/>
      <c r="F23" s="35"/>
      <c r="G23" s="35"/>
      <c r="H23" s="35"/>
      <c r="I23" s="35"/>
      <c r="J23" s="35"/>
      <c r="K23" s="35"/>
      <c r="L23" s="35"/>
      <c r="M23" s="35"/>
      <c r="N23" s="35"/>
      <c r="O23" s="35"/>
      <c r="P23" s="69"/>
      <c r="Q23" s="69"/>
      <c r="R23" s="69"/>
      <c r="S23" s="69"/>
      <c r="T23" s="69"/>
      <c r="U23" s="69"/>
    </row>
    <row r="24" spans="1:21" s="67" customFormat="1" ht="12.75">
      <c r="A24" s="70">
        <v>23</v>
      </c>
      <c r="B24" s="68"/>
      <c r="C24" s="33" t="s">
        <v>736</v>
      </c>
      <c r="D24" s="35">
        <v>1</v>
      </c>
      <c r="E24" s="35"/>
      <c r="F24" s="35"/>
      <c r="G24" s="35"/>
      <c r="H24" s="35"/>
      <c r="I24" s="35"/>
      <c r="J24" s="35"/>
      <c r="K24" s="35"/>
      <c r="L24" s="35"/>
      <c r="M24" s="35"/>
      <c r="N24" s="35"/>
      <c r="O24" s="35"/>
      <c r="P24" s="69"/>
      <c r="Q24" s="69"/>
      <c r="R24" s="69"/>
      <c r="S24" s="69"/>
      <c r="T24" s="69"/>
      <c r="U24" s="69"/>
    </row>
    <row r="25" spans="1:21" s="67" customFormat="1" ht="12.75">
      <c r="A25" s="70">
        <v>24</v>
      </c>
      <c r="B25" s="68"/>
      <c r="C25" s="33" t="s">
        <v>737</v>
      </c>
      <c r="D25" s="35">
        <v>1</v>
      </c>
      <c r="E25" s="35"/>
      <c r="F25" s="35"/>
      <c r="G25" s="35"/>
      <c r="H25" s="35"/>
      <c r="I25" s="35"/>
      <c r="J25" s="35"/>
      <c r="K25" s="35"/>
      <c r="L25" s="35"/>
      <c r="M25" s="35"/>
      <c r="N25" s="35"/>
      <c r="O25" s="35"/>
      <c r="P25" s="69"/>
      <c r="Q25" s="69"/>
      <c r="R25" s="69"/>
      <c r="S25" s="69"/>
      <c r="T25" s="69"/>
      <c r="U25" s="69"/>
    </row>
    <row r="26" spans="1:21" s="67" customFormat="1" ht="12.75">
      <c r="A26" s="70">
        <v>25</v>
      </c>
      <c r="B26" s="68"/>
      <c r="C26" s="33" t="s">
        <v>738</v>
      </c>
      <c r="D26" s="46">
        <v>4</v>
      </c>
      <c r="E26" s="35"/>
      <c r="F26" s="35"/>
      <c r="G26" s="35"/>
      <c r="H26" s="35"/>
      <c r="I26" s="35"/>
      <c r="J26" s="35"/>
      <c r="K26" s="35"/>
      <c r="L26" s="35"/>
      <c r="M26" s="35"/>
      <c r="N26" s="35"/>
      <c r="O26" s="35"/>
      <c r="P26" s="69"/>
      <c r="Q26" s="69"/>
      <c r="R26" s="69"/>
      <c r="S26" s="69"/>
      <c r="T26" s="69"/>
      <c r="U26" s="69"/>
    </row>
    <row r="27" spans="1:21" s="67" customFormat="1" ht="12.75">
      <c r="A27" s="70">
        <v>26</v>
      </c>
      <c r="B27" s="68"/>
      <c r="C27" s="33" t="s">
        <v>271</v>
      </c>
      <c r="D27" s="35">
        <v>1</v>
      </c>
      <c r="E27" s="35"/>
      <c r="F27" s="35"/>
      <c r="G27" s="35"/>
      <c r="H27" s="35"/>
      <c r="I27" s="35"/>
      <c r="J27" s="35"/>
      <c r="K27" s="35"/>
      <c r="L27" s="35"/>
      <c r="M27" s="35"/>
      <c r="N27" s="35"/>
      <c r="O27" s="35"/>
      <c r="P27" s="69"/>
      <c r="Q27" s="69"/>
      <c r="R27" s="69"/>
      <c r="S27" s="69"/>
      <c r="T27" s="69"/>
      <c r="U27" s="69"/>
    </row>
    <row r="28" spans="1:21" s="67" customFormat="1" ht="12.75">
      <c r="A28" s="70">
        <v>27</v>
      </c>
      <c r="B28"/>
      <c r="C28" s="33" t="s">
        <v>272</v>
      </c>
      <c r="D28" s="35">
        <v>1</v>
      </c>
      <c r="E28" s="35"/>
      <c r="F28" s="35"/>
      <c r="G28" s="35"/>
      <c r="H28" s="35"/>
      <c r="I28" s="35"/>
      <c r="J28" s="35"/>
      <c r="K28" s="35"/>
      <c r="L28" s="35"/>
      <c r="M28" s="35"/>
      <c r="N28" s="35"/>
      <c r="O28" s="35"/>
      <c r="P28" s="69"/>
      <c r="Q28" s="69"/>
      <c r="R28" s="69"/>
      <c r="S28" s="69"/>
      <c r="T28" s="69"/>
      <c r="U28" s="69"/>
    </row>
    <row r="29" spans="1:21" s="67" customFormat="1" ht="12.75">
      <c r="A29" s="70">
        <v>28</v>
      </c>
      <c r="B29" s="68"/>
      <c r="C29" s="76" t="s">
        <v>739</v>
      </c>
      <c r="D29" s="46">
        <f>SUM(D21:D26)</f>
        <v>31</v>
      </c>
      <c r="E29" s="35"/>
      <c r="F29" s="35"/>
      <c r="G29" s="35"/>
      <c r="H29" s="35"/>
      <c r="I29" s="35"/>
      <c r="J29" s="35"/>
      <c r="K29" s="35"/>
      <c r="L29" s="35"/>
      <c r="M29" s="35"/>
      <c r="N29" s="35"/>
      <c r="O29" s="35"/>
      <c r="P29" s="69"/>
      <c r="Q29" s="69"/>
      <c r="R29" s="69"/>
      <c r="S29" s="69"/>
      <c r="T29" s="69"/>
      <c r="U29" s="69"/>
    </row>
    <row r="30" ht="12.75">
      <c r="A30" s="70">
        <v>29</v>
      </c>
    </row>
    <row r="31" ht="12.75">
      <c r="A31" s="70">
        <v>30</v>
      </c>
    </row>
    <row r="32" spans="1:22" s="67" customFormat="1" ht="12.75">
      <c r="A32" s="70">
        <v>31</v>
      </c>
      <c r="B32" s="202" t="s">
        <v>740</v>
      </c>
      <c r="C32" s="33"/>
      <c r="D32" s="35"/>
      <c r="E32" s="35"/>
      <c r="F32" s="35"/>
      <c r="G32" s="35"/>
      <c r="H32" s="35"/>
      <c r="I32" s="35"/>
      <c r="J32" s="35"/>
      <c r="K32" s="35"/>
      <c r="L32" s="35"/>
      <c r="M32" s="35"/>
      <c r="N32" s="35"/>
      <c r="O32" s="35"/>
      <c r="P32"/>
      <c r="Q32" s="69"/>
      <c r="R32" s="69"/>
      <c r="S32" s="69"/>
      <c r="T32" s="69"/>
      <c r="U32" s="69"/>
      <c r="V32" s="69"/>
    </row>
    <row r="33" spans="1:22" s="67" customFormat="1" ht="12.75">
      <c r="A33" s="70">
        <v>32</v>
      </c>
      <c r="B33" s="33" t="s">
        <v>135</v>
      </c>
      <c r="C33" s="80"/>
      <c r="D33" s="35" t="s">
        <v>3</v>
      </c>
      <c r="E33" s="35"/>
      <c r="F33" s="35"/>
      <c r="G33" s="35"/>
      <c r="H33" s="35"/>
      <c r="I33" s="35"/>
      <c r="J33" s="35"/>
      <c r="K33" s="35"/>
      <c r="L33" s="35"/>
      <c r="M33" s="35"/>
      <c r="N33" s="35"/>
      <c r="O33" s="35"/>
      <c r="P33" s="35"/>
      <c r="Q33" s="35"/>
      <c r="R33" s="35"/>
      <c r="S33" s="35"/>
      <c r="T33" s="35"/>
      <c r="U33" s="35"/>
      <c r="V33" s="35"/>
    </row>
    <row r="34" spans="1:22" s="67" customFormat="1" ht="12.75">
      <c r="A34" s="70">
        <v>33</v>
      </c>
      <c r="B34" s="68"/>
      <c r="C34" s="33" t="s">
        <v>136</v>
      </c>
      <c r="D34" s="35"/>
      <c r="E34" s="43"/>
      <c r="F34" s="35"/>
      <c r="G34" s="35"/>
      <c r="H34" s="49" t="s">
        <v>137</v>
      </c>
      <c r="I34" s="49"/>
      <c r="J34" s="49"/>
      <c r="K34" s="49"/>
      <c r="L34" s="49"/>
      <c r="M34" s="49"/>
      <c r="N34" s="49"/>
      <c r="O34" s="49"/>
      <c r="P34"/>
      <c r="Q34" s="35" t="s">
        <v>139</v>
      </c>
      <c r="R34" s="35"/>
      <c r="S34" s="35"/>
      <c r="T34" s="35"/>
      <c r="U34" s="35"/>
      <c r="V34" s="35"/>
    </row>
    <row r="35" spans="1:22" s="67" customFormat="1" ht="12.75">
      <c r="A35" s="70">
        <v>34</v>
      </c>
      <c r="B35" s="68"/>
      <c r="C35" s="68"/>
      <c r="D35" s="51" t="s">
        <v>138</v>
      </c>
      <c r="E35" s="81" t="s">
        <v>273</v>
      </c>
      <c r="F35" s="51" t="s">
        <v>140</v>
      </c>
      <c r="G35" s="51" t="s">
        <v>141</v>
      </c>
      <c r="H35" s="52" t="s">
        <v>142</v>
      </c>
      <c r="I35" s="52" t="s">
        <v>143</v>
      </c>
      <c r="J35" s="52" t="s">
        <v>144</v>
      </c>
      <c r="K35" s="53" t="s">
        <v>145</v>
      </c>
      <c r="L35" s="53" t="s">
        <v>146</v>
      </c>
      <c r="M35" s="53" t="s">
        <v>147</v>
      </c>
      <c r="N35" s="53" t="s">
        <v>148</v>
      </c>
      <c r="O35" s="53" t="s">
        <v>149</v>
      </c>
      <c r="P35"/>
      <c r="Q35" s="81" t="s">
        <v>24</v>
      </c>
      <c r="R35" s="69" t="s">
        <v>274</v>
      </c>
      <c r="S35" s="69" t="s">
        <v>275</v>
      </c>
      <c r="T35" s="81" t="s">
        <v>276</v>
      </c>
      <c r="U35" s="81" t="s">
        <v>277</v>
      </c>
      <c r="V35" s="81" t="s">
        <v>278</v>
      </c>
    </row>
    <row r="36" spans="1:22" s="67" customFormat="1" ht="12.75">
      <c r="A36" s="70">
        <v>35</v>
      </c>
      <c r="B36" s="50">
        <v>1</v>
      </c>
      <c r="C36" s="35">
        <v>2</v>
      </c>
      <c r="D36" s="35">
        <v>3</v>
      </c>
      <c r="E36" s="43"/>
      <c r="F36" s="35">
        <v>4</v>
      </c>
      <c r="G36" s="35">
        <v>5</v>
      </c>
      <c r="H36" s="35">
        <v>6</v>
      </c>
      <c r="I36" s="35"/>
      <c r="J36" s="35"/>
      <c r="K36" s="35"/>
      <c r="L36" s="35"/>
      <c r="M36" s="35"/>
      <c r="N36" s="35"/>
      <c r="O36" s="35"/>
      <c r="P36"/>
      <c r="Q36" s="35">
        <v>7</v>
      </c>
      <c r="R36" s="35"/>
      <c r="S36" s="35"/>
      <c r="T36" s="35"/>
      <c r="U36" s="35"/>
      <c r="V36" s="35"/>
    </row>
    <row r="37" spans="1:22" s="67" customFormat="1" ht="12.75">
      <c r="A37" s="70">
        <v>36</v>
      </c>
      <c r="B37" s="203" t="s">
        <v>446</v>
      </c>
      <c r="C37" s="204"/>
      <c r="D37" s="205"/>
      <c r="E37" s="205"/>
      <c r="F37" s="205" t="s">
        <v>439</v>
      </c>
      <c r="G37" s="35"/>
      <c r="H37" s="35"/>
      <c r="I37" s="35"/>
      <c r="J37" s="35"/>
      <c r="K37" s="35"/>
      <c r="L37" s="35"/>
      <c r="M37" s="35"/>
      <c r="N37" s="35"/>
      <c r="O37" s="35"/>
      <c r="P37"/>
      <c r="Q37" s="69"/>
      <c r="R37" s="69"/>
      <c r="S37" s="69"/>
      <c r="T37" s="69"/>
      <c r="U37" s="69"/>
      <c r="V37" s="69"/>
    </row>
    <row r="38" spans="1:6" ht="12.75">
      <c r="A38" s="70">
        <v>37</v>
      </c>
      <c r="B38" s="206" t="s">
        <v>741</v>
      </c>
      <c r="C38" s="193" t="s">
        <v>460</v>
      </c>
      <c r="D38" s="192">
        <v>1</v>
      </c>
      <c r="E38" s="192"/>
      <c r="F38" s="193"/>
    </row>
    <row r="39" spans="1:6" ht="12.75">
      <c r="A39" s="70">
        <v>38</v>
      </c>
      <c r="B39" s="206" t="s">
        <v>742</v>
      </c>
      <c r="C39" s="193" t="s">
        <v>743</v>
      </c>
      <c r="D39" s="192">
        <v>1</v>
      </c>
      <c r="E39" s="169" t="s">
        <v>514</v>
      </c>
      <c r="F39" s="193" t="s">
        <v>744</v>
      </c>
    </row>
    <row r="40" spans="1:6" ht="13.5">
      <c r="A40" s="70">
        <v>39</v>
      </c>
      <c r="B40" s="206" t="s">
        <v>334</v>
      </c>
      <c r="C40" s="193" t="s">
        <v>334</v>
      </c>
      <c r="D40" s="192">
        <v>1</v>
      </c>
      <c r="E40" s="192"/>
      <c r="F40" s="193" t="s">
        <v>745</v>
      </c>
    </row>
    <row r="41" spans="1:6" ht="13.5">
      <c r="A41" s="70">
        <v>40</v>
      </c>
      <c r="B41" s="206" t="s">
        <v>746</v>
      </c>
      <c r="C41" s="193" t="s">
        <v>293</v>
      </c>
      <c r="D41" s="192">
        <v>2</v>
      </c>
      <c r="E41" s="192"/>
      <c r="F41" s="193"/>
    </row>
    <row r="42" spans="1:6" ht="13.5">
      <c r="A42" s="70">
        <v>41</v>
      </c>
      <c r="B42" s="206" t="s">
        <v>294</v>
      </c>
      <c r="C42" s="193" t="s">
        <v>121</v>
      </c>
      <c r="D42" s="192">
        <v>1</v>
      </c>
      <c r="E42" s="192"/>
      <c r="F42" s="193"/>
    </row>
    <row r="43" spans="1:6" ht="13.5">
      <c r="A43" s="70">
        <v>42</v>
      </c>
      <c r="B43" s="206" t="s">
        <v>747</v>
      </c>
      <c r="C43" s="193"/>
      <c r="D43" s="192"/>
      <c r="E43" s="192">
        <v>1</v>
      </c>
      <c r="F43" s="193"/>
    </row>
    <row r="44" spans="1:6" ht="12.75">
      <c r="A44" s="70">
        <v>43</v>
      </c>
      <c r="B44" s="206"/>
      <c r="C44" s="193" t="s">
        <v>122</v>
      </c>
      <c r="D44" s="192">
        <f>SUM(D38:D43)</f>
        <v>6</v>
      </c>
      <c r="E44" s="192"/>
      <c r="F44" s="193"/>
    </row>
    <row r="45" spans="1:6" ht="12.75">
      <c r="A45" s="70">
        <v>44</v>
      </c>
      <c r="B45" s="207" t="s">
        <v>748</v>
      </c>
      <c r="C45" s="193"/>
      <c r="D45" s="192"/>
      <c r="E45" s="192"/>
      <c r="F45" s="193"/>
    </row>
    <row r="46" spans="1:6" ht="12.75">
      <c r="A46" s="70">
        <v>45</v>
      </c>
      <c r="B46" s="206" t="s">
        <v>547</v>
      </c>
      <c r="C46" s="193" t="s">
        <v>566</v>
      </c>
      <c r="D46" s="192">
        <v>1</v>
      </c>
      <c r="E46" s="192"/>
      <c r="F46" s="193" t="s">
        <v>749</v>
      </c>
    </row>
    <row r="47" spans="1:6" ht="12.75">
      <c r="A47" s="70">
        <v>46</v>
      </c>
      <c r="B47" s="206" t="s">
        <v>750</v>
      </c>
      <c r="C47" s="193" t="s">
        <v>572</v>
      </c>
      <c r="D47" s="192">
        <v>1</v>
      </c>
      <c r="E47" s="192"/>
      <c r="F47" s="193" t="s">
        <v>749</v>
      </c>
    </row>
    <row r="48" spans="1:6" ht="13.5">
      <c r="A48" s="70">
        <v>47</v>
      </c>
      <c r="B48" s="206" t="s">
        <v>751</v>
      </c>
      <c r="C48" s="193" t="s">
        <v>121</v>
      </c>
      <c r="D48" s="192">
        <v>10</v>
      </c>
      <c r="E48" s="192"/>
      <c r="F48" s="193" t="s">
        <v>749</v>
      </c>
    </row>
    <row r="49" spans="1:6" ht="13.5">
      <c r="A49" s="70">
        <v>48</v>
      </c>
      <c r="B49" s="206" t="s">
        <v>752</v>
      </c>
      <c r="C49" s="193" t="s">
        <v>611</v>
      </c>
      <c r="D49" s="192">
        <v>1</v>
      </c>
      <c r="E49" s="192"/>
      <c r="F49" s="193" t="s">
        <v>749</v>
      </c>
    </row>
    <row r="50" spans="1:6" ht="13.5">
      <c r="A50" s="70">
        <v>49</v>
      </c>
      <c r="B50" s="206" t="s">
        <v>753</v>
      </c>
      <c r="C50" s="193" t="s">
        <v>611</v>
      </c>
      <c r="D50" s="192">
        <v>1</v>
      </c>
      <c r="E50" s="192"/>
      <c r="F50" s="193" t="s">
        <v>749</v>
      </c>
    </row>
    <row r="51" spans="1:6" ht="13.5">
      <c r="A51" s="70">
        <v>50</v>
      </c>
      <c r="B51" s="206" t="s">
        <v>318</v>
      </c>
      <c r="C51" s="193" t="s">
        <v>121</v>
      </c>
      <c r="D51" s="192">
        <v>1</v>
      </c>
      <c r="E51" s="192"/>
      <c r="F51" s="193" t="s">
        <v>749</v>
      </c>
    </row>
    <row r="52" spans="1:6" ht="13.5">
      <c r="A52" s="70">
        <v>51</v>
      </c>
      <c r="B52" s="206" t="s">
        <v>754</v>
      </c>
      <c r="C52" s="193"/>
      <c r="D52" s="192"/>
      <c r="E52" s="192">
        <v>1</v>
      </c>
      <c r="F52" s="193"/>
    </row>
    <row r="53" spans="1:6" ht="12.75">
      <c r="A53" s="70">
        <v>52</v>
      </c>
      <c r="B53" s="206"/>
      <c r="C53" s="193" t="s">
        <v>122</v>
      </c>
      <c r="D53" s="192">
        <f>SUM(D46:D52)</f>
        <v>15</v>
      </c>
      <c r="E53" s="192"/>
      <c r="F53" s="193"/>
    </row>
    <row r="54" spans="1:6" ht="12.75">
      <c r="A54" s="70">
        <v>53</v>
      </c>
      <c r="B54" s="207" t="s">
        <v>728</v>
      </c>
      <c r="C54" s="193"/>
      <c r="D54" s="192"/>
      <c r="E54" s="192"/>
      <c r="F54" s="193"/>
    </row>
    <row r="55" spans="1:6" ht="13.5">
      <c r="A55" s="70">
        <v>54</v>
      </c>
      <c r="B55" s="206" t="s">
        <v>547</v>
      </c>
      <c r="C55" s="193" t="s">
        <v>566</v>
      </c>
      <c r="D55" s="192">
        <v>1</v>
      </c>
      <c r="E55" s="192"/>
      <c r="F55" s="193" t="s">
        <v>749</v>
      </c>
    </row>
    <row r="56" spans="1:6" ht="13.5">
      <c r="A56" s="70">
        <v>55</v>
      </c>
      <c r="B56" s="206" t="s">
        <v>750</v>
      </c>
      <c r="C56" s="193" t="s">
        <v>572</v>
      </c>
      <c r="D56" s="192">
        <v>1</v>
      </c>
      <c r="E56" s="192"/>
      <c r="F56" s="193" t="s">
        <v>749</v>
      </c>
    </row>
    <row r="57" spans="1:6" ht="13.5">
      <c r="A57" s="70">
        <v>56</v>
      </c>
      <c r="B57" s="206" t="s">
        <v>402</v>
      </c>
      <c r="C57" s="193" t="s">
        <v>121</v>
      </c>
      <c r="D57" s="192">
        <v>6</v>
      </c>
      <c r="E57" s="192"/>
      <c r="F57" s="193" t="s">
        <v>749</v>
      </c>
    </row>
    <row r="58" spans="1:6" ht="13.5">
      <c r="A58" s="70">
        <v>57</v>
      </c>
      <c r="B58" s="206" t="s">
        <v>318</v>
      </c>
      <c r="C58" s="193" t="s">
        <v>121</v>
      </c>
      <c r="D58" s="192">
        <v>1</v>
      </c>
      <c r="E58" s="192"/>
      <c r="F58" s="193" t="s">
        <v>749</v>
      </c>
    </row>
    <row r="59" spans="1:7" ht="13.5">
      <c r="A59" s="70">
        <v>58</v>
      </c>
      <c r="B59" s="206" t="s">
        <v>737</v>
      </c>
      <c r="C59" s="193" t="s">
        <v>2</v>
      </c>
      <c r="D59" s="192"/>
      <c r="E59" s="192">
        <v>1</v>
      </c>
      <c r="F59" s="193" t="s">
        <v>2</v>
      </c>
      <c r="G59" s="193"/>
    </row>
    <row r="60" spans="2:7" ht="12.75">
      <c r="B60" s="206"/>
      <c r="C60" s="193" t="s">
        <v>122</v>
      </c>
      <c r="D60" s="192">
        <f>SUM(D55:D59)</f>
        <v>9</v>
      </c>
      <c r="E60" s="192"/>
      <c r="F60" s="193"/>
      <c r="G60" s="193"/>
    </row>
    <row r="61" spans="2:7" ht="12.75">
      <c r="B61" s="207" t="s">
        <v>730</v>
      </c>
      <c r="F61" s="193"/>
      <c r="G61" s="193"/>
    </row>
    <row r="62" spans="2:7" ht="13.5">
      <c r="B62" s="208" t="s">
        <v>467</v>
      </c>
      <c r="C62" s="209" t="s">
        <v>566</v>
      </c>
      <c r="D62" s="205">
        <v>1</v>
      </c>
      <c r="E62" s="192"/>
      <c r="F62" s="193" t="s">
        <v>749</v>
      </c>
      <c r="G62" s="193"/>
    </row>
    <row r="63" spans="2:7" ht="12.75">
      <c r="B63" s="209" t="s">
        <v>567</v>
      </c>
      <c r="C63" s="209" t="s">
        <v>566</v>
      </c>
      <c r="D63" s="205">
        <v>1</v>
      </c>
      <c r="E63" s="192"/>
      <c r="F63" s="193" t="s">
        <v>749</v>
      </c>
      <c r="G63" s="193"/>
    </row>
    <row r="64" spans="2:7" ht="12.75">
      <c r="B64" s="209" t="s">
        <v>341</v>
      </c>
      <c r="C64" s="209" t="s">
        <v>568</v>
      </c>
      <c r="D64" s="205">
        <v>2</v>
      </c>
      <c r="E64" s="192"/>
      <c r="F64" s="193" t="s">
        <v>749</v>
      </c>
      <c r="G64" s="193"/>
    </row>
    <row r="65" spans="2:7" ht="12.75">
      <c r="B65" s="209" t="s">
        <v>569</v>
      </c>
      <c r="C65" s="209" t="s">
        <v>568</v>
      </c>
      <c r="D65" s="205">
        <v>1</v>
      </c>
      <c r="E65" s="192"/>
      <c r="F65" s="193" t="s">
        <v>749</v>
      </c>
      <c r="G65" s="193"/>
    </row>
    <row r="66" spans="2:6" ht="12.75">
      <c r="B66" s="209" t="s">
        <v>404</v>
      </c>
      <c r="C66" s="209" t="s">
        <v>540</v>
      </c>
      <c r="D66" s="205">
        <v>2</v>
      </c>
      <c r="E66" s="192"/>
      <c r="F66" s="193" t="s">
        <v>749</v>
      </c>
    </row>
    <row r="67" spans="2:6" ht="12.75">
      <c r="B67" s="209" t="s">
        <v>571</v>
      </c>
      <c r="C67" s="209" t="s">
        <v>572</v>
      </c>
      <c r="D67" s="205">
        <v>1</v>
      </c>
      <c r="E67" s="192"/>
      <c r="F67" s="193" t="s">
        <v>749</v>
      </c>
    </row>
    <row r="68" spans="2:6" ht="12.75">
      <c r="B68" s="209" t="s">
        <v>573</v>
      </c>
      <c r="C68" s="209"/>
      <c r="D68" s="205"/>
      <c r="E68" s="192">
        <v>1</v>
      </c>
      <c r="F68" s="193" t="s">
        <v>749</v>
      </c>
    </row>
    <row r="69" spans="2:5" ht="12.75">
      <c r="B69" s="206"/>
      <c r="C69" s="193" t="s">
        <v>122</v>
      </c>
      <c r="D69" s="192">
        <f>SUM(D62:D68)</f>
        <v>8</v>
      </c>
      <c r="E69" s="192"/>
    </row>
    <row r="70" spans="2:5" ht="12.75">
      <c r="B70" s="207" t="s">
        <v>731</v>
      </c>
      <c r="C70" s="193"/>
      <c r="D70" s="192"/>
      <c r="E70" s="192"/>
    </row>
    <row r="71" spans="2:5" ht="13.5">
      <c r="B71" s="206" t="s">
        <v>547</v>
      </c>
      <c r="C71" s="193" t="s">
        <v>755</v>
      </c>
      <c r="D71" s="192">
        <v>1</v>
      </c>
      <c r="E71" s="192"/>
    </row>
    <row r="72" spans="2:5" ht="13.5">
      <c r="B72" s="206" t="s">
        <v>318</v>
      </c>
      <c r="C72" s="193" t="s">
        <v>121</v>
      </c>
      <c r="D72" s="192">
        <v>23</v>
      </c>
      <c r="E72" s="192"/>
    </row>
    <row r="73" spans="2:5" ht="25.5">
      <c r="B73" s="206" t="s">
        <v>756</v>
      </c>
      <c r="C73" s="193"/>
      <c r="D73" s="192"/>
      <c r="E73" s="192">
        <v>23</v>
      </c>
    </row>
    <row r="74" spans="2:5" ht="12.75">
      <c r="B74" s="193" t="s">
        <v>757</v>
      </c>
      <c r="C74" s="193"/>
      <c r="D74" s="193"/>
      <c r="E74" s="193"/>
    </row>
    <row r="75" spans="2:5" ht="13.5">
      <c r="B75" s="206" t="s">
        <v>318</v>
      </c>
      <c r="C75" s="193" t="s">
        <v>121</v>
      </c>
      <c r="D75" s="192">
        <v>5</v>
      </c>
      <c r="E75" s="192"/>
    </row>
    <row r="76" spans="2:5" ht="13.5">
      <c r="B76" s="206" t="s">
        <v>738</v>
      </c>
      <c r="C76" s="193" t="s">
        <v>2</v>
      </c>
      <c r="D76" s="192"/>
      <c r="E76" s="192">
        <v>4</v>
      </c>
    </row>
    <row r="77" spans="2:5" ht="12.75">
      <c r="B77" s="206"/>
      <c r="C77" s="193" t="s">
        <v>122</v>
      </c>
      <c r="D77" s="192">
        <f>SUM(D71:D76)</f>
        <v>29</v>
      </c>
      <c r="E77" s="192"/>
    </row>
    <row r="78" spans="2:5" ht="12.75">
      <c r="B78" s="207" t="s">
        <v>758</v>
      </c>
      <c r="C78" s="193"/>
      <c r="D78" s="192"/>
      <c r="E78" s="192"/>
    </row>
    <row r="79" spans="2:5" ht="25.5">
      <c r="B79" s="206" t="s">
        <v>670</v>
      </c>
      <c r="C79" s="193" t="s">
        <v>2</v>
      </c>
      <c r="D79" s="192"/>
      <c r="E79" s="192"/>
    </row>
    <row r="80" spans="2:4" ht="13.5">
      <c r="B80" s="206" t="s">
        <v>759</v>
      </c>
      <c r="C80" s="193" t="s">
        <v>293</v>
      </c>
      <c r="D80" s="43">
        <v>1</v>
      </c>
    </row>
    <row r="81" spans="2:4" ht="13.5">
      <c r="B81" s="206" t="s">
        <v>673</v>
      </c>
      <c r="C81" s="193" t="s">
        <v>760</v>
      </c>
      <c r="D81" s="43">
        <v>1</v>
      </c>
    </row>
    <row r="82" spans="2:4" ht="13.5">
      <c r="B82" s="206" t="s">
        <v>761</v>
      </c>
      <c r="C82" s="193" t="s">
        <v>293</v>
      </c>
      <c r="D82" s="43">
        <v>1</v>
      </c>
    </row>
    <row r="83" spans="2:4" ht="13.5">
      <c r="B83" s="206" t="s">
        <v>417</v>
      </c>
      <c r="C83" s="193" t="s">
        <v>121</v>
      </c>
      <c r="D83" s="43">
        <v>2</v>
      </c>
    </row>
    <row r="84" spans="2:4" ht="13.5">
      <c r="B84" s="206" t="s">
        <v>318</v>
      </c>
      <c r="C84" s="193" t="s">
        <v>121</v>
      </c>
      <c r="D84" s="43">
        <v>1</v>
      </c>
    </row>
    <row r="85" spans="2:5" ht="13.5">
      <c r="B85" s="206" t="s">
        <v>762</v>
      </c>
      <c r="C85" s="193"/>
      <c r="E85" s="43">
        <v>1</v>
      </c>
    </row>
    <row r="86" spans="2:5" ht="13.5">
      <c r="B86" s="206" t="s">
        <v>272</v>
      </c>
      <c r="C86" s="193"/>
      <c r="E86" s="43">
        <v>1</v>
      </c>
    </row>
    <row r="87" spans="2:3" ht="12.75">
      <c r="B87" s="206"/>
      <c r="C87" s="193"/>
    </row>
    <row r="88" spans="2:4" ht="12.75">
      <c r="B88" s="206"/>
      <c r="C88" s="193" t="s">
        <v>122</v>
      </c>
      <c r="D88" s="43">
        <f>SUM(D80:D87)</f>
        <v>6</v>
      </c>
    </row>
    <row r="89" ht="12.75">
      <c r="B89" s="206"/>
    </row>
    <row r="90" ht="12.75">
      <c r="B90" s="206"/>
    </row>
    <row r="91" spans="2:4" ht="12.75">
      <c r="B91" s="206"/>
      <c r="C91" t="s">
        <v>763</v>
      </c>
      <c r="D91" s="43">
        <f>SUM(D88+D77+D69+D60+D53+D44)</f>
        <v>73</v>
      </c>
    </row>
    <row r="92" ht="12.75">
      <c r="B92" s="206"/>
    </row>
    <row r="94" spans="3:4" ht="12.75">
      <c r="C94" t="s">
        <v>19</v>
      </c>
      <c r="D94" s="43">
        <f>D38+D39</f>
        <v>2</v>
      </c>
    </row>
    <row r="95" ht="12.75">
      <c r="C95" t="s">
        <v>20</v>
      </c>
    </row>
    <row r="96" ht="12.75">
      <c r="C96" t="s">
        <v>764</v>
      </c>
    </row>
  </sheetData>
  <sheetProtection selectLockedCells="1" selectUnlockedCells="1"/>
  <mergeCells count="5">
    <mergeCell ref="D33:V33"/>
    <mergeCell ref="H34:O34"/>
    <mergeCell ref="Q34:V34"/>
    <mergeCell ref="H36:O36"/>
    <mergeCell ref="Q36:V36"/>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2.xml><?xml version="1.0" encoding="utf-8"?>
<worksheet xmlns="http://schemas.openxmlformats.org/spreadsheetml/2006/main" xmlns:r="http://schemas.openxmlformats.org/officeDocument/2006/relationships">
  <sheetPr>
    <tabColor indexed="38"/>
  </sheetPr>
  <dimension ref="A1:V73"/>
  <sheetViews>
    <sheetView zoomScale="75" zoomScaleNormal="75" workbookViewId="0" topLeftCell="B11">
      <selection activeCell="D18" sqref="D18"/>
    </sheetView>
  </sheetViews>
  <sheetFormatPr defaultColWidth="12.57421875" defaultRowHeight="15"/>
  <cols>
    <col min="1" max="1" width="5.421875" style="193" customWidth="1"/>
    <col min="2" max="2" width="37.57421875" style="193" customWidth="1"/>
    <col min="3" max="3" width="42.8515625" style="193" customWidth="1"/>
    <col min="4" max="16384" width="12.8515625" style="193" customWidth="1"/>
  </cols>
  <sheetData>
    <row r="1" spans="1:21" ht="17.25">
      <c r="A1" s="210" t="s">
        <v>100</v>
      </c>
      <c r="B1" s="211" t="s">
        <v>765</v>
      </c>
      <c r="C1" s="204"/>
      <c r="D1" s="205"/>
      <c r="E1" s="205"/>
      <c r="F1" s="205"/>
      <c r="G1" s="205"/>
      <c r="H1" s="205"/>
      <c r="I1" s="205"/>
      <c r="J1" s="205"/>
      <c r="K1" s="205"/>
      <c r="L1" s="205"/>
      <c r="M1" s="205"/>
      <c r="N1" s="205"/>
      <c r="O1" s="205"/>
      <c r="P1" s="192"/>
      <c r="Q1" s="192"/>
      <c r="R1" s="192"/>
      <c r="S1" s="192"/>
      <c r="T1" s="192"/>
      <c r="U1" s="192"/>
    </row>
    <row r="2" spans="1:21" ht="12.75">
      <c r="A2" s="210">
        <v>1</v>
      </c>
      <c r="B2" s="212" t="s">
        <v>102</v>
      </c>
      <c r="C2" s="204"/>
      <c r="D2" s="205"/>
      <c r="E2" s="205"/>
      <c r="F2" s="205"/>
      <c r="G2" s="205"/>
      <c r="H2" s="205"/>
      <c r="I2" s="205"/>
      <c r="J2" s="205"/>
      <c r="K2" s="205"/>
      <c r="L2" s="205"/>
      <c r="M2" s="205"/>
      <c r="N2" s="205"/>
      <c r="O2" s="205"/>
      <c r="P2" s="192"/>
      <c r="Q2" s="192"/>
      <c r="R2" s="192"/>
      <c r="S2" s="192"/>
      <c r="T2" s="192"/>
      <c r="U2" s="192"/>
    </row>
    <row r="3" spans="1:21" ht="15">
      <c r="A3" s="210">
        <v>2</v>
      </c>
      <c r="B3" s="213" t="s">
        <v>766</v>
      </c>
      <c r="C3" s="204"/>
      <c r="D3" s="205"/>
      <c r="E3" s="205"/>
      <c r="F3" s="205"/>
      <c r="G3" s="205"/>
      <c r="H3" s="205"/>
      <c r="I3" s="205"/>
      <c r="J3" s="205"/>
      <c r="K3" s="205"/>
      <c r="L3" s="205"/>
      <c r="M3" s="205"/>
      <c r="N3" s="205"/>
      <c r="O3" s="205"/>
      <c r="P3" s="192"/>
      <c r="Q3" s="192"/>
      <c r="R3" s="192"/>
      <c r="S3" s="192"/>
      <c r="T3" s="192"/>
      <c r="U3" s="192"/>
    </row>
    <row r="4" spans="1:21" ht="12.75">
      <c r="A4" s="210">
        <v>3</v>
      </c>
      <c r="B4" s="206"/>
      <c r="C4" s="204"/>
      <c r="D4" s="205"/>
      <c r="E4" s="205"/>
      <c r="F4" s="205"/>
      <c r="G4" s="205"/>
      <c r="H4" s="205"/>
      <c r="I4" s="205"/>
      <c r="J4" s="205"/>
      <c r="K4" s="205"/>
      <c r="L4" s="205"/>
      <c r="M4" s="205"/>
      <c r="N4" s="205"/>
      <c r="O4" s="205"/>
      <c r="P4" s="192"/>
      <c r="Q4" s="192"/>
      <c r="R4" s="192"/>
      <c r="S4" s="192"/>
      <c r="T4" s="192"/>
      <c r="U4" s="192"/>
    </row>
    <row r="5" spans="1:21" ht="12.75">
      <c r="A5" s="210">
        <v>4</v>
      </c>
      <c r="B5" s="207" t="s">
        <v>104</v>
      </c>
      <c r="C5" s="204"/>
      <c r="D5" s="207" t="s">
        <v>10</v>
      </c>
      <c r="E5" s="205"/>
      <c r="F5" s="205"/>
      <c r="G5" s="205"/>
      <c r="H5" s="205"/>
      <c r="I5" s="205"/>
      <c r="J5" s="205"/>
      <c r="K5" s="205"/>
      <c r="L5" s="205"/>
      <c r="M5" s="205"/>
      <c r="N5" s="205"/>
      <c r="O5" s="205"/>
      <c r="P5" s="192"/>
      <c r="Q5" s="192"/>
      <c r="R5" s="192"/>
      <c r="S5" s="192"/>
      <c r="T5" s="192"/>
      <c r="U5" s="192"/>
    </row>
    <row r="6" spans="1:21" ht="12.75">
      <c r="A6" s="210">
        <v>5</v>
      </c>
      <c r="B6" s="206"/>
      <c r="C6" s="204" t="s">
        <v>446</v>
      </c>
      <c r="D6" s="205" t="s">
        <v>767</v>
      </c>
      <c r="E6" s="204" t="s">
        <v>768</v>
      </c>
      <c r="F6" s="205"/>
      <c r="G6" s="205"/>
      <c r="H6" s="205"/>
      <c r="I6" s="205"/>
      <c r="J6" s="205"/>
      <c r="K6" s="205"/>
      <c r="L6" s="205"/>
      <c r="M6" s="205"/>
      <c r="N6" s="205"/>
      <c r="O6" s="205"/>
      <c r="P6" s="192"/>
      <c r="Q6" s="192"/>
      <c r="R6" s="192"/>
      <c r="S6" s="192"/>
      <c r="T6" s="192"/>
      <c r="U6" s="192"/>
    </row>
    <row r="7" spans="1:21" ht="12.75">
      <c r="A7" s="210">
        <v>6</v>
      </c>
      <c r="B7" s="206"/>
      <c r="C7" s="204" t="s">
        <v>769</v>
      </c>
      <c r="D7" s="205" t="s">
        <v>770</v>
      </c>
      <c r="E7" s="204" t="s">
        <v>441</v>
      </c>
      <c r="F7" s="205"/>
      <c r="G7" s="205"/>
      <c r="H7" s="205"/>
      <c r="I7" s="205"/>
      <c r="J7" s="205"/>
      <c r="K7" s="205"/>
      <c r="L7" s="205"/>
      <c r="M7" s="205"/>
      <c r="N7" s="205"/>
      <c r="O7" s="205"/>
      <c r="P7" s="192"/>
      <c r="Q7" s="192"/>
      <c r="R7" s="192"/>
      <c r="S7" s="192"/>
      <c r="T7" s="192"/>
      <c r="U7" s="192"/>
    </row>
    <row r="8" spans="1:21" ht="12.75">
      <c r="A8" s="210">
        <v>7</v>
      </c>
      <c r="B8" s="206"/>
      <c r="C8" s="204" t="s">
        <v>680</v>
      </c>
      <c r="D8" s="205"/>
      <c r="E8" s="204" t="s">
        <v>771</v>
      </c>
      <c r="F8" s="205"/>
      <c r="G8" s="205"/>
      <c r="H8" s="205"/>
      <c r="I8" s="205"/>
      <c r="J8" s="205"/>
      <c r="K8" s="205"/>
      <c r="L8" s="205"/>
      <c r="M8" s="205"/>
      <c r="N8" s="205"/>
      <c r="O8" s="205"/>
      <c r="P8" s="192"/>
      <c r="Q8" s="192"/>
      <c r="R8" s="192"/>
      <c r="S8" s="192"/>
      <c r="T8" s="192"/>
      <c r="U8" s="192"/>
    </row>
    <row r="9" spans="1:21" ht="12.75">
      <c r="A9" s="210">
        <v>8</v>
      </c>
      <c r="B9" s="206"/>
      <c r="C9" s="204" t="s">
        <v>772</v>
      </c>
      <c r="D9" s="205"/>
      <c r="E9" s="205"/>
      <c r="F9" s="205"/>
      <c r="G9" s="205"/>
      <c r="H9" s="205"/>
      <c r="I9" s="205"/>
      <c r="J9" s="205"/>
      <c r="K9" s="205"/>
      <c r="L9" s="205"/>
      <c r="M9" s="205"/>
      <c r="N9" s="205"/>
      <c r="O9" s="205"/>
      <c r="P9" s="192"/>
      <c r="Q9" s="192"/>
      <c r="R9" s="192"/>
      <c r="S9" s="192"/>
      <c r="T9" s="192"/>
      <c r="U9" s="192"/>
    </row>
    <row r="10" spans="1:21" ht="12.75">
      <c r="A10" s="210">
        <v>9</v>
      </c>
      <c r="B10" s="206"/>
      <c r="C10" s="204" t="s">
        <v>773</v>
      </c>
      <c r="D10" s="205"/>
      <c r="E10" s="205"/>
      <c r="F10" s="205"/>
      <c r="G10" s="205"/>
      <c r="H10" s="205"/>
      <c r="I10" s="205"/>
      <c r="J10" s="205"/>
      <c r="K10" s="205"/>
      <c r="L10" s="205"/>
      <c r="M10" s="205"/>
      <c r="N10" s="205"/>
      <c r="O10" s="205"/>
      <c r="P10" s="192"/>
      <c r="Q10" s="192"/>
      <c r="R10" s="192"/>
      <c r="S10" s="192"/>
      <c r="T10" s="192"/>
      <c r="U10" s="192"/>
    </row>
    <row r="11" spans="1:21" ht="12.75">
      <c r="A11" s="210">
        <v>10</v>
      </c>
      <c r="B11" s="206"/>
      <c r="C11" s="204" t="s">
        <v>2</v>
      </c>
      <c r="D11" s="205"/>
      <c r="E11" s="205"/>
      <c r="F11" s="205"/>
      <c r="G11" s="205"/>
      <c r="H11" s="205"/>
      <c r="I11" s="205"/>
      <c r="J11" s="205"/>
      <c r="K11" s="205"/>
      <c r="L11" s="205"/>
      <c r="M11" s="205"/>
      <c r="N11" s="205"/>
      <c r="O11" s="205"/>
      <c r="P11" s="192"/>
      <c r="Q11" s="192"/>
      <c r="R11" s="192"/>
      <c r="S11" s="192"/>
      <c r="T11" s="192"/>
      <c r="U11" s="192"/>
    </row>
    <row r="12" spans="1:21" ht="12.75">
      <c r="A12" s="210">
        <v>11</v>
      </c>
      <c r="B12" s="206"/>
      <c r="C12" s="204"/>
      <c r="D12" s="205"/>
      <c r="E12" s="205"/>
      <c r="F12" s="205"/>
      <c r="G12" s="205"/>
      <c r="H12" s="205"/>
      <c r="I12" s="205"/>
      <c r="J12" s="205"/>
      <c r="K12" s="205"/>
      <c r="L12" s="205"/>
      <c r="M12" s="205"/>
      <c r="N12" s="205"/>
      <c r="O12" s="205"/>
      <c r="P12" s="192"/>
      <c r="Q12" s="192"/>
      <c r="R12" s="192"/>
      <c r="S12" s="192"/>
      <c r="T12" s="192"/>
      <c r="U12" s="192"/>
    </row>
    <row r="13" spans="1:21" ht="12.75">
      <c r="A13" s="210">
        <v>12</v>
      </c>
      <c r="B13" s="203" t="s">
        <v>117</v>
      </c>
      <c r="C13" s="204"/>
      <c r="D13" s="205"/>
      <c r="E13" s="205"/>
      <c r="F13" s="205"/>
      <c r="G13" s="205"/>
      <c r="H13" s="205"/>
      <c r="I13" s="205"/>
      <c r="J13" s="205"/>
      <c r="K13" s="205"/>
      <c r="L13" s="205"/>
      <c r="M13" s="205"/>
      <c r="N13" s="205"/>
      <c r="O13" s="205"/>
      <c r="P13" s="192"/>
      <c r="Q13" s="192"/>
      <c r="R13" s="192"/>
      <c r="S13" s="192"/>
      <c r="T13" s="192"/>
      <c r="U13" s="192"/>
    </row>
    <row r="14" spans="1:21" ht="12.75">
      <c r="A14" s="210">
        <v>13</v>
      </c>
      <c r="B14" s="206"/>
      <c r="C14" s="204" t="s">
        <v>119</v>
      </c>
      <c r="D14" s="214" t="s">
        <v>454</v>
      </c>
      <c r="E14" s="214" t="s">
        <v>116</v>
      </c>
      <c r="F14" s="205"/>
      <c r="G14" s="205"/>
      <c r="H14" s="205"/>
      <c r="I14" s="205"/>
      <c r="J14" s="205"/>
      <c r="K14" s="205"/>
      <c r="L14" s="205"/>
      <c r="M14" s="205"/>
      <c r="N14" s="205"/>
      <c r="O14" s="205"/>
      <c r="P14" s="192"/>
      <c r="Q14" s="192"/>
      <c r="R14" s="192"/>
      <c r="S14" s="192"/>
      <c r="T14" s="192"/>
      <c r="U14" s="192"/>
    </row>
    <row r="15" spans="1:21" ht="12.75">
      <c r="A15" s="210">
        <v>14</v>
      </c>
      <c r="B15" s="206"/>
      <c r="C15" s="204" t="s">
        <v>19</v>
      </c>
      <c r="D15" s="205">
        <v>10</v>
      </c>
      <c r="E15" s="205">
        <v>8</v>
      </c>
      <c r="F15" s="205"/>
      <c r="G15" s="205"/>
      <c r="H15" s="205"/>
      <c r="I15" s="205"/>
      <c r="J15" s="205"/>
      <c r="K15" s="205"/>
      <c r="L15" s="205"/>
      <c r="M15" s="205"/>
      <c r="N15" s="205"/>
      <c r="O15" s="205"/>
      <c r="P15" s="192"/>
      <c r="Q15" s="192"/>
      <c r="R15" s="192"/>
      <c r="S15" s="192"/>
      <c r="T15" s="192"/>
      <c r="U15" s="192"/>
    </row>
    <row r="16" spans="1:21" ht="12.75">
      <c r="A16" s="210">
        <v>15</v>
      </c>
      <c r="B16" s="206"/>
      <c r="C16" s="204" t="s">
        <v>120</v>
      </c>
      <c r="D16" s="205">
        <v>23</v>
      </c>
      <c r="E16" s="205">
        <v>23</v>
      </c>
      <c r="F16" s="205"/>
      <c r="G16" s="205"/>
      <c r="H16" s="205"/>
      <c r="I16" s="205"/>
      <c r="J16" s="205"/>
      <c r="K16" s="205"/>
      <c r="L16" s="205"/>
      <c r="M16" s="205"/>
      <c r="N16" s="205"/>
      <c r="O16" s="205"/>
      <c r="P16" s="192"/>
      <c r="Q16" s="192"/>
      <c r="R16" s="192"/>
      <c r="S16" s="192"/>
      <c r="T16" s="192"/>
      <c r="U16" s="192"/>
    </row>
    <row r="17" spans="1:21" ht="12.75">
      <c r="A17" s="210">
        <v>16</v>
      </c>
      <c r="B17" s="206"/>
      <c r="C17" s="204" t="s">
        <v>121</v>
      </c>
      <c r="D17" s="205">
        <v>90</v>
      </c>
      <c r="E17" s="205">
        <v>90</v>
      </c>
      <c r="F17" s="205"/>
      <c r="G17" s="205"/>
      <c r="H17" s="205"/>
      <c r="I17" s="205"/>
      <c r="J17" s="205"/>
      <c r="K17" s="205"/>
      <c r="L17" s="205"/>
      <c r="M17" s="205"/>
      <c r="N17" s="205"/>
      <c r="O17" s="205"/>
      <c r="P17" s="192"/>
      <c r="Q17" s="192"/>
      <c r="R17" s="192"/>
      <c r="S17" s="192"/>
      <c r="T17" s="192"/>
      <c r="U17" s="192"/>
    </row>
    <row r="18" spans="1:21" ht="12.75">
      <c r="A18" s="210">
        <v>17</v>
      </c>
      <c r="B18" s="206"/>
      <c r="C18" s="202" t="s">
        <v>122</v>
      </c>
      <c r="D18" s="215">
        <f>SUM(D15:D17)</f>
        <v>123</v>
      </c>
      <c r="E18" s="215">
        <f>SUM(E15:E17)</f>
        <v>121</v>
      </c>
      <c r="F18" s="205"/>
      <c r="G18" s="205"/>
      <c r="H18" s="205"/>
      <c r="I18" s="205"/>
      <c r="J18" s="205"/>
      <c r="K18" s="205"/>
      <c r="L18" s="205"/>
      <c r="M18" s="205"/>
      <c r="N18" s="205"/>
      <c r="O18" s="205"/>
      <c r="P18" s="192"/>
      <c r="Q18" s="192"/>
      <c r="R18" s="192"/>
      <c r="S18" s="192"/>
      <c r="T18" s="192"/>
      <c r="U18" s="192"/>
    </row>
    <row r="19" spans="1:21" ht="12.75">
      <c r="A19" s="210">
        <v>18</v>
      </c>
      <c r="B19" s="207" t="s">
        <v>733</v>
      </c>
      <c r="C19" s="204"/>
      <c r="D19" s="205"/>
      <c r="E19" s="205"/>
      <c r="F19" s="205"/>
      <c r="G19" s="205"/>
      <c r="H19" s="205"/>
      <c r="I19" s="205"/>
      <c r="J19" s="205"/>
      <c r="K19" s="205"/>
      <c r="L19" s="205"/>
      <c r="M19" s="205"/>
      <c r="N19" s="205"/>
      <c r="O19" s="205"/>
      <c r="P19" s="192"/>
      <c r="Q19" s="192"/>
      <c r="R19" s="192"/>
      <c r="S19" s="192"/>
      <c r="T19" s="192"/>
      <c r="U19" s="192"/>
    </row>
    <row r="20" spans="1:21" ht="12.75">
      <c r="A20" s="210">
        <v>19</v>
      </c>
      <c r="B20" s="204" t="s">
        <v>126</v>
      </c>
      <c r="C20" s="204"/>
      <c r="D20" s="205"/>
      <c r="E20" s="205"/>
      <c r="F20" s="205"/>
      <c r="G20" s="205"/>
      <c r="H20" s="205"/>
      <c r="I20" s="205"/>
      <c r="J20" s="205"/>
      <c r="K20" s="205"/>
      <c r="L20" s="205"/>
      <c r="M20" s="205"/>
      <c r="N20" s="205"/>
      <c r="O20" s="205"/>
      <c r="P20" s="192"/>
      <c r="Q20" s="192"/>
      <c r="R20" s="192"/>
      <c r="S20" s="192"/>
      <c r="T20" s="192"/>
      <c r="U20" s="192"/>
    </row>
    <row r="21" spans="1:21" ht="12.75">
      <c r="A21" s="210">
        <v>20</v>
      </c>
      <c r="B21" s="206"/>
      <c r="C21" s="204" t="s">
        <v>266</v>
      </c>
      <c r="D21" s="215">
        <v>6</v>
      </c>
      <c r="E21" s="205"/>
      <c r="F21" s="205"/>
      <c r="G21" s="205"/>
      <c r="H21" s="205"/>
      <c r="I21" s="205"/>
      <c r="J21" s="205"/>
      <c r="K21" s="205"/>
      <c r="L21" s="205"/>
      <c r="M21" s="205"/>
      <c r="N21" s="205"/>
      <c r="O21" s="205"/>
      <c r="P21" s="192"/>
      <c r="Q21" s="192"/>
      <c r="R21" s="192"/>
      <c r="S21" s="192"/>
      <c r="T21" s="192"/>
      <c r="U21" s="192"/>
    </row>
    <row r="22" spans="1:21" ht="12.75">
      <c r="A22" s="210">
        <v>21</v>
      </c>
      <c r="B22" s="206"/>
      <c r="C22" s="202" t="s">
        <v>739</v>
      </c>
      <c r="D22" s="215">
        <f>SUM(D21:D21)</f>
        <v>6</v>
      </c>
      <c r="E22" s="205"/>
      <c r="F22" s="205"/>
      <c r="G22" s="205"/>
      <c r="H22" s="205"/>
      <c r="I22" s="205"/>
      <c r="J22" s="205"/>
      <c r="K22" s="205"/>
      <c r="L22" s="205"/>
      <c r="M22" s="205"/>
      <c r="N22" s="205"/>
      <c r="O22" s="205"/>
      <c r="P22" s="192"/>
      <c r="Q22" s="192"/>
      <c r="R22" s="192"/>
      <c r="S22" s="192"/>
      <c r="T22" s="192"/>
      <c r="U22" s="192"/>
    </row>
    <row r="23" spans="1:5" ht="12.75">
      <c r="A23" s="210">
        <v>22</v>
      </c>
      <c r="D23" s="192"/>
      <c r="E23" s="192"/>
    </row>
    <row r="24" spans="1:5" ht="12.75">
      <c r="A24" s="210">
        <v>23</v>
      </c>
      <c r="D24" s="192"/>
      <c r="E24" s="192"/>
    </row>
    <row r="25" spans="1:22" ht="12.75">
      <c r="A25" s="210">
        <v>24</v>
      </c>
      <c r="B25" s="202" t="s">
        <v>774</v>
      </c>
      <c r="C25" s="204"/>
      <c r="D25" s="205"/>
      <c r="E25" s="205"/>
      <c r="F25" s="205"/>
      <c r="G25" s="205"/>
      <c r="H25" s="205"/>
      <c r="I25" s="205"/>
      <c r="J25" s="205"/>
      <c r="K25" s="205"/>
      <c r="L25" s="205"/>
      <c r="M25" s="205"/>
      <c r="N25" s="205"/>
      <c r="O25" s="205"/>
      <c r="Q25" s="192"/>
      <c r="R25" s="192"/>
      <c r="S25" s="192"/>
      <c r="T25" s="192"/>
      <c r="U25" s="192"/>
      <c r="V25" s="192"/>
    </row>
    <row r="26" spans="1:22" ht="12.75">
      <c r="A26" s="210">
        <v>25</v>
      </c>
      <c r="B26" s="204" t="s">
        <v>135</v>
      </c>
      <c r="C26" s="204"/>
      <c r="D26" s="205" t="s">
        <v>3</v>
      </c>
      <c r="E26" s="205"/>
      <c r="F26" s="205"/>
      <c r="G26" s="205"/>
      <c r="H26" s="205"/>
      <c r="I26" s="205"/>
      <c r="J26" s="205"/>
      <c r="K26" s="205"/>
      <c r="L26" s="205"/>
      <c r="M26" s="205"/>
      <c r="N26" s="205"/>
      <c r="O26" s="205"/>
      <c r="P26" s="205"/>
      <c r="Q26" s="205"/>
      <c r="R26" s="205"/>
      <c r="S26" s="205"/>
      <c r="T26" s="205"/>
      <c r="U26" s="205"/>
      <c r="V26" s="205"/>
    </row>
    <row r="27" spans="1:22" ht="12.75">
      <c r="A27" s="210">
        <v>26</v>
      </c>
      <c r="B27" s="206"/>
      <c r="C27" s="204" t="s">
        <v>136</v>
      </c>
      <c r="D27" s="205"/>
      <c r="E27" s="192"/>
      <c r="F27" s="205"/>
      <c r="G27" s="205"/>
      <c r="H27" s="216" t="s">
        <v>137</v>
      </c>
      <c r="I27" s="216"/>
      <c r="J27" s="216"/>
      <c r="K27" s="216"/>
      <c r="L27" s="216"/>
      <c r="M27" s="216"/>
      <c r="N27" s="216"/>
      <c r="O27" s="216"/>
      <c r="Q27" s="205" t="s">
        <v>139</v>
      </c>
      <c r="R27" s="205"/>
      <c r="S27" s="205"/>
      <c r="T27" s="205"/>
      <c r="U27" s="205"/>
      <c r="V27" s="205"/>
    </row>
    <row r="28" spans="1:22" ht="12.75">
      <c r="A28" s="210">
        <v>27</v>
      </c>
      <c r="B28" s="206"/>
      <c r="C28" s="206"/>
      <c r="D28" s="217" t="s">
        <v>138</v>
      </c>
      <c r="E28" s="218" t="s">
        <v>273</v>
      </c>
      <c r="F28" s="217" t="s">
        <v>140</v>
      </c>
      <c r="G28" s="217" t="s">
        <v>141</v>
      </c>
      <c r="H28" s="219" t="s">
        <v>142</v>
      </c>
      <c r="I28" s="219" t="s">
        <v>143</v>
      </c>
      <c r="J28" s="219" t="s">
        <v>144</v>
      </c>
      <c r="K28" s="220" t="s">
        <v>145</v>
      </c>
      <c r="L28" s="220" t="s">
        <v>146</v>
      </c>
      <c r="M28" s="220" t="s">
        <v>147</v>
      </c>
      <c r="N28" s="220" t="s">
        <v>148</v>
      </c>
      <c r="O28" s="220" t="s">
        <v>149</v>
      </c>
      <c r="Q28" s="218" t="s">
        <v>24</v>
      </c>
      <c r="R28" s="192" t="s">
        <v>274</v>
      </c>
      <c r="S28" s="192" t="s">
        <v>275</v>
      </c>
      <c r="T28" s="218" t="s">
        <v>276</v>
      </c>
      <c r="U28" s="218" t="s">
        <v>277</v>
      </c>
      <c r="V28" s="218" t="s">
        <v>278</v>
      </c>
    </row>
    <row r="29" spans="1:22" ht="13.5">
      <c r="A29" s="210">
        <v>28</v>
      </c>
      <c r="B29" s="221">
        <v>1</v>
      </c>
      <c r="C29" s="205">
        <v>2</v>
      </c>
      <c r="D29" s="205">
        <v>3</v>
      </c>
      <c r="E29" s="192"/>
      <c r="F29" s="205">
        <v>4</v>
      </c>
      <c r="G29" s="205">
        <v>5</v>
      </c>
      <c r="H29" s="205">
        <v>6</v>
      </c>
      <c r="I29" s="205"/>
      <c r="J29" s="205"/>
      <c r="K29" s="205"/>
      <c r="L29" s="205"/>
      <c r="M29" s="205"/>
      <c r="N29" s="205"/>
      <c r="O29" s="205"/>
      <c r="Q29" s="205">
        <v>7</v>
      </c>
      <c r="R29" s="205"/>
      <c r="S29" s="205"/>
      <c r="T29" s="205"/>
      <c r="U29" s="205"/>
      <c r="V29" s="205"/>
    </row>
    <row r="30" spans="1:22" ht="13.5">
      <c r="A30" s="210">
        <v>29</v>
      </c>
      <c r="B30" s="203" t="s">
        <v>446</v>
      </c>
      <c r="C30" s="204"/>
      <c r="D30" s="222"/>
      <c r="E30" s="205"/>
      <c r="F30" s="205" t="s">
        <v>439</v>
      </c>
      <c r="G30" s="205"/>
      <c r="H30" s="205"/>
      <c r="I30" s="205"/>
      <c r="J30" s="205"/>
      <c r="K30" s="205"/>
      <c r="L30" s="205"/>
      <c r="M30" s="205"/>
      <c r="N30" s="205"/>
      <c r="O30" s="205"/>
      <c r="Q30" s="192"/>
      <c r="R30" s="192"/>
      <c r="S30" s="192"/>
      <c r="T30" s="192"/>
      <c r="U30" s="192"/>
      <c r="V30" s="192"/>
    </row>
    <row r="31" spans="1:4" ht="12.75">
      <c r="A31" s="210">
        <v>30</v>
      </c>
      <c r="B31" s="193" t="s">
        <v>597</v>
      </c>
      <c r="C31" s="193" t="s">
        <v>173</v>
      </c>
      <c r="D31" s="223">
        <v>1</v>
      </c>
    </row>
    <row r="32" spans="1:6" ht="12.75">
      <c r="A32" s="210">
        <v>31</v>
      </c>
      <c r="B32" s="193" t="s">
        <v>775</v>
      </c>
      <c r="C32" s="193" t="s">
        <v>743</v>
      </c>
      <c r="D32" s="223">
        <v>1</v>
      </c>
      <c r="F32" s="193" t="s">
        <v>514</v>
      </c>
    </row>
    <row r="33" spans="1:6" ht="12.75">
      <c r="A33" s="210">
        <v>32</v>
      </c>
      <c r="B33" s="193" t="s">
        <v>776</v>
      </c>
      <c r="C33" s="193" t="s">
        <v>289</v>
      </c>
      <c r="D33" s="223">
        <v>1</v>
      </c>
      <c r="F33" s="193" t="s">
        <v>514</v>
      </c>
    </row>
    <row r="34" spans="1:4" ht="12.75">
      <c r="A34" s="210">
        <v>33</v>
      </c>
      <c r="B34" s="193" t="s">
        <v>777</v>
      </c>
      <c r="C34" s="193" t="s">
        <v>334</v>
      </c>
      <c r="D34" s="223">
        <v>1</v>
      </c>
    </row>
    <row r="35" spans="1:4" ht="12.75">
      <c r="A35" s="210">
        <v>34</v>
      </c>
      <c r="B35" s="193" t="s">
        <v>746</v>
      </c>
      <c r="C35" s="193" t="s">
        <v>778</v>
      </c>
      <c r="D35" s="223">
        <v>1</v>
      </c>
    </row>
    <row r="36" spans="1:4" ht="12.75">
      <c r="A36" s="210">
        <v>35</v>
      </c>
      <c r="C36" s="224" t="s">
        <v>122</v>
      </c>
      <c r="D36" s="225">
        <f>SUM(D31:D35)</f>
        <v>5</v>
      </c>
    </row>
    <row r="37" spans="1:4" ht="12.75">
      <c r="A37" s="210">
        <v>36</v>
      </c>
      <c r="B37" s="226" t="s">
        <v>779</v>
      </c>
      <c r="D37" s="223"/>
    </row>
    <row r="38" spans="1:4" ht="12.75">
      <c r="A38" s="210">
        <v>37</v>
      </c>
      <c r="B38" s="193" t="s">
        <v>780</v>
      </c>
      <c r="D38" s="223"/>
    </row>
    <row r="39" spans="1:4" ht="12.75">
      <c r="A39" s="210">
        <v>38</v>
      </c>
      <c r="B39" s="193" t="s">
        <v>781</v>
      </c>
      <c r="C39" s="193" t="s">
        <v>289</v>
      </c>
      <c r="D39" s="223">
        <v>1</v>
      </c>
    </row>
    <row r="40" spans="1:4" ht="12.75">
      <c r="A40" s="210">
        <v>39</v>
      </c>
      <c r="B40" s="193" t="s">
        <v>776</v>
      </c>
      <c r="C40" s="193" t="s">
        <v>782</v>
      </c>
      <c r="D40" s="223">
        <v>1</v>
      </c>
    </row>
    <row r="41" spans="1:4" ht="12.75">
      <c r="A41" s="210">
        <v>40</v>
      </c>
      <c r="B41" s="193" t="s">
        <v>347</v>
      </c>
      <c r="C41" s="193" t="s">
        <v>783</v>
      </c>
      <c r="D41" s="223">
        <v>3</v>
      </c>
    </row>
    <row r="42" spans="1:4" ht="12.75">
      <c r="A42" s="210">
        <v>41</v>
      </c>
      <c r="B42" s="193" t="s">
        <v>348</v>
      </c>
      <c r="C42" s="193" t="s">
        <v>121</v>
      </c>
      <c r="D42" s="223">
        <v>3</v>
      </c>
    </row>
    <row r="43" spans="1:4" ht="12.75">
      <c r="A43" s="210">
        <v>42</v>
      </c>
      <c r="B43" s="193" t="s">
        <v>784</v>
      </c>
      <c r="C43" s="193" t="s">
        <v>121</v>
      </c>
      <c r="D43" s="223">
        <v>18</v>
      </c>
    </row>
    <row r="44" spans="1:4" ht="12.75">
      <c r="A44" s="210">
        <v>43</v>
      </c>
      <c r="D44" s="223"/>
    </row>
    <row r="45" spans="1:4" ht="12.75">
      <c r="A45" s="210">
        <v>44</v>
      </c>
      <c r="C45" s="224" t="s">
        <v>122</v>
      </c>
      <c r="D45" s="225">
        <f>SUM(D39:D43)</f>
        <v>26</v>
      </c>
    </row>
    <row r="46" spans="1:4" ht="12.75">
      <c r="A46" s="210">
        <v>45</v>
      </c>
      <c r="C46" s="224" t="s">
        <v>785</v>
      </c>
      <c r="D46" s="225">
        <f>D45*3</f>
        <v>78</v>
      </c>
    </row>
    <row r="47" spans="1:5" ht="12.75">
      <c r="A47" s="210">
        <v>46</v>
      </c>
      <c r="B47" s="226" t="s">
        <v>786</v>
      </c>
      <c r="D47" s="223"/>
      <c r="E47"/>
    </row>
    <row r="48" spans="1:4" ht="12.75">
      <c r="A48" s="210">
        <v>47</v>
      </c>
      <c r="B48" s="193" t="s">
        <v>787</v>
      </c>
      <c r="C48" s="193" t="s">
        <v>788</v>
      </c>
      <c r="D48" s="223"/>
    </row>
    <row r="49" spans="1:4" ht="12.75">
      <c r="A49" s="210">
        <v>48</v>
      </c>
      <c r="B49" s="193" t="s">
        <v>781</v>
      </c>
      <c r="C49" s="193" t="s">
        <v>289</v>
      </c>
      <c r="D49" s="223">
        <v>1</v>
      </c>
    </row>
    <row r="50" spans="1:4" ht="12.75">
      <c r="A50" s="210">
        <v>49</v>
      </c>
      <c r="B50" s="193" t="s">
        <v>347</v>
      </c>
      <c r="C50" s="193" t="s">
        <v>783</v>
      </c>
      <c r="D50" s="223">
        <v>3</v>
      </c>
    </row>
    <row r="51" spans="1:4" ht="12.75">
      <c r="A51" s="210">
        <v>50</v>
      </c>
      <c r="B51" s="193" t="s">
        <v>713</v>
      </c>
      <c r="C51" s="193" t="s">
        <v>121</v>
      </c>
      <c r="D51" s="223">
        <v>19</v>
      </c>
    </row>
    <row r="52" spans="1:4" ht="12.75">
      <c r="A52" s="210">
        <v>51</v>
      </c>
      <c r="C52" s="224" t="s">
        <v>122</v>
      </c>
      <c r="D52" s="225">
        <f>SUM(D49:D51)</f>
        <v>23</v>
      </c>
    </row>
    <row r="53" spans="1:4" ht="12.75">
      <c r="A53" s="210">
        <v>52</v>
      </c>
      <c r="B53" s="226" t="s">
        <v>772</v>
      </c>
      <c r="D53" s="223"/>
    </row>
    <row r="54" spans="1:4" ht="12.75">
      <c r="A54" s="210">
        <v>53</v>
      </c>
      <c r="B54" s="193" t="s">
        <v>781</v>
      </c>
      <c r="C54" s="193" t="s">
        <v>783</v>
      </c>
      <c r="D54" s="223">
        <v>1</v>
      </c>
    </row>
    <row r="55" spans="1:4" ht="12.75">
      <c r="A55" s="210">
        <v>54</v>
      </c>
      <c r="B55" s="193" t="s">
        <v>673</v>
      </c>
      <c r="C55" s="193" t="s">
        <v>789</v>
      </c>
      <c r="D55" s="223">
        <v>4</v>
      </c>
    </row>
    <row r="56" spans="1:4" ht="12.75">
      <c r="A56" s="210">
        <v>55</v>
      </c>
      <c r="B56" s="193" t="s">
        <v>790</v>
      </c>
      <c r="C56" s="193" t="s">
        <v>121</v>
      </c>
      <c r="D56" s="223">
        <v>6</v>
      </c>
    </row>
    <row r="57" spans="1:5" ht="12.75">
      <c r="A57" s="210">
        <v>56</v>
      </c>
      <c r="B57" s="193" t="s">
        <v>791</v>
      </c>
      <c r="D57" s="223"/>
      <c r="E57" s="192">
        <v>4</v>
      </c>
    </row>
    <row r="58" spans="1:5" ht="12.75">
      <c r="A58" s="210">
        <v>57</v>
      </c>
      <c r="B58" s="193" t="s">
        <v>420</v>
      </c>
      <c r="D58" s="223"/>
      <c r="E58" s="192">
        <v>2</v>
      </c>
    </row>
    <row r="59" spans="1:4" ht="12.75">
      <c r="A59" s="210">
        <v>58</v>
      </c>
      <c r="C59" s="224" t="s">
        <v>122</v>
      </c>
      <c r="D59" s="225">
        <f>SUM(D55:D57)</f>
        <v>10</v>
      </c>
    </row>
    <row r="60" spans="1:4" ht="12.75">
      <c r="A60" s="210">
        <v>59</v>
      </c>
      <c r="B60" s="226" t="s">
        <v>792</v>
      </c>
      <c r="D60" s="223"/>
    </row>
    <row r="61" spans="1:4" ht="12.75">
      <c r="A61" s="210">
        <v>60</v>
      </c>
      <c r="B61" s="193" t="s">
        <v>347</v>
      </c>
      <c r="C61" s="193" t="s">
        <v>783</v>
      </c>
      <c r="D61" s="223">
        <v>1</v>
      </c>
    </row>
    <row r="62" spans="1:4" ht="12.75">
      <c r="A62" s="210">
        <v>61</v>
      </c>
      <c r="B62" s="193" t="s">
        <v>673</v>
      </c>
      <c r="C62" s="193" t="s">
        <v>778</v>
      </c>
      <c r="D62" s="223">
        <v>2</v>
      </c>
    </row>
    <row r="63" spans="1:4" ht="12.75">
      <c r="A63" s="210">
        <v>62</v>
      </c>
      <c r="B63" s="193" t="s">
        <v>404</v>
      </c>
      <c r="C63" s="193" t="s">
        <v>570</v>
      </c>
      <c r="D63" s="223">
        <v>2</v>
      </c>
    </row>
    <row r="64" spans="1:4" ht="12.75">
      <c r="A64" s="210">
        <v>63</v>
      </c>
      <c r="B64" s="193" t="s">
        <v>404</v>
      </c>
      <c r="C64" s="193" t="s">
        <v>121</v>
      </c>
      <c r="D64" s="223">
        <v>1</v>
      </c>
    </row>
    <row r="65" spans="1:4" ht="12.75">
      <c r="A65" s="210">
        <v>64</v>
      </c>
      <c r="B65" s="193" t="s">
        <v>180</v>
      </c>
      <c r="C65" s="193" t="s">
        <v>778</v>
      </c>
      <c r="D65" s="223">
        <v>1</v>
      </c>
    </row>
    <row r="66" spans="1:4" ht="12.75">
      <c r="A66" s="210">
        <v>65</v>
      </c>
      <c r="B66" s="193" t="s">
        <v>746</v>
      </c>
      <c r="C66" s="193" t="s">
        <v>121</v>
      </c>
      <c r="D66" s="223" t="s">
        <v>2</v>
      </c>
    </row>
    <row r="67" spans="1:4" ht="12.75">
      <c r="A67" s="210">
        <v>66</v>
      </c>
      <c r="C67" s="224" t="s">
        <v>122</v>
      </c>
      <c r="D67" s="195">
        <f>SUM(D61:D66)</f>
        <v>7</v>
      </c>
    </row>
    <row r="68" spans="1:4" ht="12.75">
      <c r="A68" s="210">
        <v>67</v>
      </c>
      <c r="D68" s="192"/>
    </row>
    <row r="69" spans="1:4" ht="12.75">
      <c r="A69" s="210">
        <v>68</v>
      </c>
      <c r="C69" s="224" t="s">
        <v>763</v>
      </c>
      <c r="D69" s="195">
        <f>SUM(D67+D59+D52+D46+D36)</f>
        <v>123</v>
      </c>
    </row>
    <row r="70" spans="1:4" ht="12.75">
      <c r="A70" s="210">
        <v>69</v>
      </c>
      <c r="D70" s="192"/>
    </row>
    <row r="71" spans="1:4" ht="12.75">
      <c r="A71" s="210">
        <v>70</v>
      </c>
      <c r="D71" s="192"/>
    </row>
    <row r="72" spans="1:4" ht="12.75">
      <c r="A72" s="210">
        <v>71</v>
      </c>
      <c r="D72" s="192"/>
    </row>
    <row r="73" ht="12.75">
      <c r="A73" s="210">
        <v>72</v>
      </c>
    </row>
  </sheetData>
  <sheetProtection selectLockedCells="1" selectUnlockedCells="1"/>
  <mergeCells count="5">
    <mergeCell ref="D26:V26"/>
    <mergeCell ref="H27:O27"/>
    <mergeCell ref="Q27:V27"/>
    <mergeCell ref="H29:O29"/>
    <mergeCell ref="Q29:V29"/>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3.xml><?xml version="1.0" encoding="utf-8"?>
<worksheet xmlns="http://schemas.openxmlformats.org/spreadsheetml/2006/main" xmlns:r="http://schemas.openxmlformats.org/officeDocument/2006/relationships">
  <sheetPr>
    <tabColor indexed="38"/>
  </sheetPr>
  <dimension ref="A1:V64"/>
  <sheetViews>
    <sheetView zoomScale="75" zoomScaleNormal="75" workbookViewId="0" topLeftCell="A1">
      <selection activeCell="E16" sqref="E16"/>
    </sheetView>
  </sheetViews>
  <sheetFormatPr defaultColWidth="12.57421875" defaultRowHeight="15"/>
  <cols>
    <col min="1" max="1" width="5.421875" style="0" customWidth="1"/>
    <col min="2" max="2" width="38.421875" style="0" customWidth="1"/>
    <col min="3" max="3" width="41.7109375" style="0" customWidth="1"/>
    <col min="4" max="4" width="12.8515625" style="43" customWidth="1"/>
    <col min="5" max="16384" width="12.8515625" style="0" customWidth="1"/>
  </cols>
  <sheetData>
    <row r="1" spans="1:22" ht="17.25">
      <c r="A1" s="70"/>
      <c r="B1" s="161" t="s">
        <v>793</v>
      </c>
      <c r="C1" s="33"/>
      <c r="D1" s="35"/>
      <c r="E1" s="35"/>
      <c r="F1" s="35"/>
      <c r="G1" s="35"/>
      <c r="H1" s="35"/>
      <c r="I1" s="35"/>
      <c r="J1" s="35"/>
      <c r="K1" s="35"/>
      <c r="L1" s="35"/>
      <c r="M1" s="35"/>
      <c r="N1" s="35"/>
      <c r="O1" s="35"/>
      <c r="P1" s="69"/>
      <c r="Q1" s="69"/>
      <c r="R1" s="69"/>
      <c r="S1" s="69"/>
      <c r="T1" s="69"/>
      <c r="U1" s="69"/>
      <c r="V1" s="67"/>
    </row>
    <row r="2" spans="1:22" ht="13.5">
      <c r="A2" s="70"/>
      <c r="B2" s="72" t="s">
        <v>102</v>
      </c>
      <c r="C2" s="33"/>
      <c r="D2" s="35"/>
      <c r="E2" s="35"/>
      <c r="F2" s="35"/>
      <c r="G2" s="35"/>
      <c r="H2" s="35"/>
      <c r="I2" s="35"/>
      <c r="J2" s="35"/>
      <c r="K2" s="35"/>
      <c r="L2" s="35"/>
      <c r="M2" s="35"/>
      <c r="N2" s="35"/>
      <c r="O2" s="35"/>
      <c r="P2" s="69"/>
      <c r="Q2" s="69"/>
      <c r="R2" s="69"/>
      <c r="S2" s="69"/>
      <c r="T2" s="69"/>
      <c r="U2" s="69"/>
      <c r="V2" s="67"/>
    </row>
    <row r="3" spans="1:22" ht="15">
      <c r="A3" s="70"/>
      <c r="B3" s="73" t="s">
        <v>794</v>
      </c>
      <c r="C3" s="33"/>
      <c r="D3" s="35"/>
      <c r="E3" s="205"/>
      <c r="F3" s="205"/>
      <c r="G3" s="205"/>
      <c r="H3" s="35"/>
      <c r="I3" s="35"/>
      <c r="J3" s="35"/>
      <c r="K3" s="35"/>
      <c r="L3" s="35"/>
      <c r="M3" s="35"/>
      <c r="N3" s="35"/>
      <c r="O3" s="35"/>
      <c r="P3" s="69"/>
      <c r="Q3" s="69"/>
      <c r="R3" s="69"/>
      <c r="S3" s="69"/>
      <c r="T3" s="69"/>
      <c r="U3" s="69"/>
      <c r="V3" s="67"/>
    </row>
    <row r="4" spans="1:22" ht="12.75">
      <c r="A4" s="70"/>
      <c r="B4" s="68"/>
      <c r="C4" s="33"/>
      <c r="D4" s="35"/>
      <c r="E4" s="205" t="s">
        <v>10</v>
      </c>
      <c r="F4" s="205"/>
      <c r="G4" s="205"/>
      <c r="H4" s="35"/>
      <c r="I4" s="35"/>
      <c r="J4" s="35"/>
      <c r="K4" s="35"/>
      <c r="L4" s="35"/>
      <c r="M4" s="35"/>
      <c r="N4" s="35"/>
      <c r="O4" s="35"/>
      <c r="P4" s="69"/>
      <c r="Q4" s="69"/>
      <c r="R4" s="69"/>
      <c r="S4" s="69"/>
      <c r="T4" s="69"/>
      <c r="U4" s="69"/>
      <c r="V4" s="67"/>
    </row>
    <row r="5" spans="1:22" ht="12.75">
      <c r="A5" s="70"/>
      <c r="B5" s="64" t="s">
        <v>104</v>
      </c>
      <c r="C5" s="33"/>
      <c r="D5" s="35"/>
      <c r="E5" s="205" t="s">
        <v>767</v>
      </c>
      <c r="F5" s="204" t="s">
        <v>795</v>
      </c>
      <c r="G5" s="205"/>
      <c r="H5" s="35"/>
      <c r="I5" s="35"/>
      <c r="J5" s="35"/>
      <c r="K5" s="35"/>
      <c r="L5" s="35"/>
      <c r="M5" s="35"/>
      <c r="N5" s="35"/>
      <c r="O5" s="35"/>
      <c r="P5" s="69"/>
      <c r="Q5" s="69"/>
      <c r="R5" s="69"/>
      <c r="S5" s="69"/>
      <c r="T5" s="69"/>
      <c r="U5" s="69"/>
      <c r="V5" s="67"/>
    </row>
    <row r="6" spans="1:22" ht="12.75">
      <c r="A6" s="70"/>
      <c r="B6" s="68"/>
      <c r="C6" s="33" t="s">
        <v>446</v>
      </c>
      <c r="D6" s="35"/>
      <c r="E6" s="205" t="s">
        <v>770</v>
      </c>
      <c r="F6" s="204" t="s">
        <v>441</v>
      </c>
      <c r="G6" s="205"/>
      <c r="H6" s="35"/>
      <c r="I6" s="35"/>
      <c r="J6" s="35"/>
      <c r="K6" s="35"/>
      <c r="L6" s="35"/>
      <c r="M6" s="35"/>
      <c r="N6" s="35"/>
      <c r="O6" s="35"/>
      <c r="P6" s="69"/>
      <c r="Q6" s="69"/>
      <c r="R6" s="69"/>
      <c r="S6" s="69"/>
      <c r="T6" s="69"/>
      <c r="U6" s="69"/>
      <c r="V6" s="67"/>
    </row>
    <row r="7" spans="1:22" ht="12.75">
      <c r="A7" s="70"/>
      <c r="B7" s="68"/>
      <c r="C7" s="33" t="s">
        <v>796</v>
      </c>
      <c r="D7" s="35"/>
      <c r="E7" s="205" t="s">
        <v>770</v>
      </c>
      <c r="F7" s="204" t="s">
        <v>797</v>
      </c>
      <c r="G7" s="205"/>
      <c r="H7" s="35"/>
      <c r="I7" s="35"/>
      <c r="J7" s="35"/>
      <c r="K7" s="35"/>
      <c r="L7" s="35"/>
      <c r="M7" s="35"/>
      <c r="N7" s="35"/>
      <c r="O7" s="35"/>
      <c r="P7" s="69"/>
      <c r="Q7" s="69"/>
      <c r="R7" s="69"/>
      <c r="S7" s="69"/>
      <c r="T7" s="69"/>
      <c r="U7" s="69"/>
      <c r="V7" s="67"/>
    </row>
    <row r="8" spans="1:22" ht="12.75">
      <c r="A8" s="70"/>
      <c r="B8" s="68"/>
      <c r="C8" s="33" t="s">
        <v>798</v>
      </c>
      <c r="D8" s="35"/>
      <c r="E8" s="205"/>
      <c r="F8" s="204" t="s">
        <v>799</v>
      </c>
      <c r="G8" s="205"/>
      <c r="H8" s="35"/>
      <c r="I8" s="35"/>
      <c r="J8" s="35"/>
      <c r="K8" s="35"/>
      <c r="L8" s="35"/>
      <c r="M8" s="35"/>
      <c r="N8" s="35"/>
      <c r="O8" s="35"/>
      <c r="P8" s="69"/>
      <c r="Q8" s="69"/>
      <c r="R8" s="69"/>
      <c r="S8" s="69"/>
      <c r="T8" s="69"/>
      <c r="U8" s="69"/>
      <c r="V8" s="67"/>
    </row>
    <row r="9" spans="1:22" ht="12.75">
      <c r="A9" s="70"/>
      <c r="B9" s="68"/>
      <c r="C9" s="33" t="s">
        <v>2</v>
      </c>
      <c r="D9" s="35"/>
      <c r="E9" s="205"/>
      <c r="F9" s="205"/>
      <c r="G9" s="205"/>
      <c r="H9" s="35"/>
      <c r="I9" s="35"/>
      <c r="J9" s="35"/>
      <c r="K9" s="35"/>
      <c r="L9" s="35"/>
      <c r="M9" s="35"/>
      <c r="N9" s="35"/>
      <c r="O9" s="35"/>
      <c r="P9" s="69"/>
      <c r="Q9" s="69"/>
      <c r="R9" s="69"/>
      <c r="S9" s="69"/>
      <c r="T9" s="69"/>
      <c r="U9" s="69"/>
      <c r="V9" s="67"/>
    </row>
    <row r="10" spans="1:22" ht="12.75">
      <c r="A10" s="70"/>
      <c r="B10" s="68"/>
      <c r="C10" s="33" t="s">
        <v>2</v>
      </c>
      <c r="D10" s="35"/>
      <c r="E10" s="205"/>
      <c r="F10" s="205"/>
      <c r="G10" s="205"/>
      <c r="H10" s="35"/>
      <c r="I10" s="35"/>
      <c r="J10" s="35"/>
      <c r="K10" s="35"/>
      <c r="L10" s="35"/>
      <c r="M10" s="35"/>
      <c r="N10" s="35"/>
      <c r="O10" s="35"/>
      <c r="P10" s="69"/>
      <c r="Q10" s="69"/>
      <c r="R10" s="69"/>
      <c r="S10" s="69"/>
      <c r="T10" s="69"/>
      <c r="U10" s="69"/>
      <c r="V10" s="67"/>
    </row>
    <row r="11" spans="1:22" ht="13.5">
      <c r="A11" s="70"/>
      <c r="B11" s="74" t="s">
        <v>117</v>
      </c>
      <c r="C11" s="33"/>
      <c r="D11" s="35"/>
      <c r="E11" s="35"/>
      <c r="F11" s="35"/>
      <c r="G11" s="35"/>
      <c r="H11" s="35"/>
      <c r="I11" s="35"/>
      <c r="J11" s="35"/>
      <c r="K11" s="35"/>
      <c r="L11" s="35"/>
      <c r="M11" s="35"/>
      <c r="N11" s="35"/>
      <c r="O11" s="35"/>
      <c r="P11" s="69"/>
      <c r="Q11" s="69"/>
      <c r="R11" s="69"/>
      <c r="S11" s="69"/>
      <c r="T11" s="69"/>
      <c r="U11" s="69"/>
      <c r="V11" s="67"/>
    </row>
    <row r="12" spans="1:22" ht="12.75">
      <c r="A12" s="70"/>
      <c r="B12" s="68"/>
      <c r="C12" s="33" t="s">
        <v>119</v>
      </c>
      <c r="D12" s="40" t="s">
        <v>454</v>
      </c>
      <c r="E12" s="40" t="s">
        <v>116</v>
      </c>
      <c r="F12" s="35"/>
      <c r="G12" s="35"/>
      <c r="H12" s="35"/>
      <c r="I12" s="35"/>
      <c r="J12" s="35"/>
      <c r="K12" s="35"/>
      <c r="L12" s="35"/>
      <c r="M12" s="35"/>
      <c r="N12" s="35"/>
      <c r="O12" s="35"/>
      <c r="P12" s="69"/>
      <c r="Q12" s="69"/>
      <c r="R12" s="69"/>
      <c r="S12" s="69"/>
      <c r="T12" s="69"/>
      <c r="U12" s="69"/>
      <c r="V12" s="67"/>
    </row>
    <row r="13" spans="1:22" ht="12.75">
      <c r="A13" s="70"/>
      <c r="B13" s="68"/>
      <c r="C13" s="33" t="s">
        <v>19</v>
      </c>
      <c r="D13" s="35">
        <v>7</v>
      </c>
      <c r="E13" s="35">
        <v>6</v>
      </c>
      <c r="F13" s="35"/>
      <c r="G13" s="35"/>
      <c r="H13" s="35"/>
      <c r="I13" s="35"/>
      <c r="J13" s="35"/>
      <c r="K13" s="35"/>
      <c r="L13" s="35"/>
      <c r="M13" s="35"/>
      <c r="N13" s="35"/>
      <c r="O13" s="35"/>
      <c r="P13" s="69"/>
      <c r="Q13" s="69"/>
      <c r="R13" s="69"/>
      <c r="S13" s="69"/>
      <c r="T13" s="69"/>
      <c r="U13" s="69"/>
      <c r="V13" s="67"/>
    </row>
    <row r="14" spans="1:22" ht="12.75">
      <c r="A14" s="70"/>
      <c r="B14" s="68"/>
      <c r="C14" s="33" t="s">
        <v>120</v>
      </c>
      <c r="D14" s="35">
        <v>17</v>
      </c>
      <c r="E14" s="35">
        <v>17</v>
      </c>
      <c r="F14" s="35"/>
      <c r="G14" s="35"/>
      <c r="H14" s="35"/>
      <c r="I14" s="35"/>
      <c r="J14" s="35"/>
      <c r="K14" s="35"/>
      <c r="L14" s="35"/>
      <c r="M14" s="35"/>
      <c r="N14" s="35"/>
      <c r="O14" s="35"/>
      <c r="P14" s="69"/>
      <c r="Q14" s="69"/>
      <c r="R14" s="69"/>
      <c r="S14" s="69"/>
      <c r="T14" s="69"/>
      <c r="U14" s="69"/>
      <c r="V14" s="67"/>
    </row>
    <row r="15" spans="1:22" ht="12.75">
      <c r="A15" s="70"/>
      <c r="B15" s="68"/>
      <c r="C15" s="33" t="s">
        <v>121</v>
      </c>
      <c r="D15" s="35">
        <v>86</v>
      </c>
      <c r="E15" s="35">
        <v>86</v>
      </c>
      <c r="F15" s="35"/>
      <c r="G15" s="35"/>
      <c r="H15" s="35"/>
      <c r="I15" s="35"/>
      <c r="J15" s="35"/>
      <c r="K15" s="35"/>
      <c r="L15" s="35"/>
      <c r="M15" s="35"/>
      <c r="N15" s="35"/>
      <c r="O15" s="35"/>
      <c r="P15" s="69"/>
      <c r="Q15" s="69"/>
      <c r="R15" s="69"/>
      <c r="S15" s="69"/>
      <c r="T15" s="69"/>
      <c r="U15" s="69"/>
      <c r="V15" s="67"/>
    </row>
    <row r="16" spans="1:22" ht="12.75">
      <c r="A16" s="70"/>
      <c r="B16" s="68"/>
      <c r="C16" s="76" t="s">
        <v>122</v>
      </c>
      <c r="D16" s="45">
        <f>SUM(D13:D15)</f>
        <v>110</v>
      </c>
      <c r="E16" s="45">
        <v>109</v>
      </c>
      <c r="F16" s="35"/>
      <c r="G16" s="35"/>
      <c r="H16" s="35"/>
      <c r="I16" s="35"/>
      <c r="J16" s="35"/>
      <c r="K16" s="35"/>
      <c r="L16" s="35"/>
      <c r="M16" s="35"/>
      <c r="N16" s="35"/>
      <c r="O16" s="35"/>
      <c r="P16" s="69"/>
      <c r="Q16" s="69"/>
      <c r="R16" s="69"/>
      <c r="S16" s="69"/>
      <c r="T16" s="69"/>
      <c r="U16" s="69"/>
      <c r="V16" s="67"/>
    </row>
    <row r="17" spans="1:22" ht="12.75">
      <c r="A17" s="70"/>
      <c r="B17" s="64" t="s">
        <v>733</v>
      </c>
      <c r="C17" s="33"/>
      <c r="D17" s="35"/>
      <c r="E17" s="35"/>
      <c r="F17" s="35"/>
      <c r="G17" s="35"/>
      <c r="H17" s="35"/>
      <c r="I17" s="35"/>
      <c r="J17" s="35"/>
      <c r="K17" s="35"/>
      <c r="L17" s="35"/>
      <c r="M17" s="35"/>
      <c r="N17" s="35"/>
      <c r="O17" s="35"/>
      <c r="P17" s="69"/>
      <c r="Q17" s="69"/>
      <c r="R17" s="69"/>
      <c r="S17" s="69"/>
      <c r="T17" s="69"/>
      <c r="U17" s="69"/>
      <c r="V17" s="67"/>
    </row>
    <row r="18" spans="1:22" ht="12.75">
      <c r="A18" s="70"/>
      <c r="B18" s="33" t="s">
        <v>126</v>
      </c>
      <c r="C18" s="33"/>
      <c r="D18" s="35"/>
      <c r="E18" s="35"/>
      <c r="F18" s="35"/>
      <c r="G18" s="35"/>
      <c r="H18" s="35"/>
      <c r="I18" s="35"/>
      <c r="J18" s="35"/>
      <c r="K18" s="35"/>
      <c r="L18" s="35"/>
      <c r="M18" s="35"/>
      <c r="N18" s="35"/>
      <c r="O18" s="35"/>
      <c r="P18" s="69"/>
      <c r="Q18" s="69"/>
      <c r="R18" s="69"/>
      <c r="S18" s="69"/>
      <c r="T18" s="69"/>
      <c r="U18" s="69"/>
      <c r="V18" s="67"/>
    </row>
    <row r="19" spans="1:22" ht="12.75">
      <c r="A19" s="70"/>
      <c r="B19" s="68"/>
      <c r="C19" s="33" t="s">
        <v>266</v>
      </c>
      <c r="D19" s="120">
        <v>92</v>
      </c>
      <c r="E19" s="35"/>
      <c r="F19" s="35"/>
      <c r="G19" s="35"/>
      <c r="H19" s="35"/>
      <c r="I19" s="35"/>
      <c r="J19" s="35"/>
      <c r="K19" s="35"/>
      <c r="L19" s="35"/>
      <c r="M19" s="35"/>
      <c r="N19" s="35"/>
      <c r="O19" s="35"/>
      <c r="P19" s="69"/>
      <c r="Q19" s="69"/>
      <c r="R19" s="69"/>
      <c r="S19" s="69"/>
      <c r="T19" s="69"/>
      <c r="U19" s="69"/>
      <c r="V19" s="67"/>
    </row>
    <row r="20" spans="1:22" ht="12.75">
      <c r="A20" s="70"/>
      <c r="B20" s="77"/>
      <c r="C20" s="33" t="s">
        <v>267</v>
      </c>
      <c r="D20" s="122">
        <v>2</v>
      </c>
      <c r="E20" s="35"/>
      <c r="F20" s="35"/>
      <c r="G20" s="35"/>
      <c r="H20" s="35"/>
      <c r="I20" s="35"/>
      <c r="J20" s="35"/>
      <c r="K20" s="35"/>
      <c r="L20" s="35"/>
      <c r="M20" s="35"/>
      <c r="N20" s="35"/>
      <c r="O20" s="35"/>
      <c r="P20" s="69"/>
      <c r="Q20" s="69"/>
      <c r="R20" s="69"/>
      <c r="S20" s="69"/>
      <c r="T20" s="69"/>
      <c r="U20" s="69"/>
      <c r="V20" s="67"/>
    </row>
    <row r="21" spans="1:22" ht="12.75">
      <c r="A21" s="70"/>
      <c r="B21" s="68"/>
      <c r="C21" s="33" t="s">
        <v>735</v>
      </c>
      <c r="D21" s="122">
        <v>1</v>
      </c>
      <c r="E21" s="35"/>
      <c r="F21" s="35"/>
      <c r="G21" s="35"/>
      <c r="H21" s="35"/>
      <c r="I21" s="35"/>
      <c r="J21" s="35"/>
      <c r="K21" s="35"/>
      <c r="L21" s="35"/>
      <c r="M21" s="35"/>
      <c r="N21" s="35"/>
      <c r="O21" s="35"/>
      <c r="P21" s="69"/>
      <c r="Q21" s="69"/>
      <c r="R21" s="69"/>
      <c r="S21" s="69"/>
      <c r="T21" s="69"/>
      <c r="U21" s="69"/>
      <c r="V21" s="67"/>
    </row>
    <row r="22" spans="1:22" ht="12.75">
      <c r="A22" s="70"/>
      <c r="B22" s="68"/>
      <c r="C22" s="33" t="s">
        <v>271</v>
      </c>
      <c r="D22" s="122">
        <v>1</v>
      </c>
      <c r="E22" s="35"/>
      <c r="F22" s="35"/>
      <c r="G22" s="35"/>
      <c r="H22" s="35"/>
      <c r="I22" s="35"/>
      <c r="J22" s="35"/>
      <c r="K22" s="35"/>
      <c r="L22" s="35"/>
      <c r="M22" s="35"/>
      <c r="N22" s="35"/>
      <c r="O22" s="35"/>
      <c r="P22" s="69"/>
      <c r="Q22" s="69"/>
      <c r="R22" s="69"/>
      <c r="S22" s="69"/>
      <c r="T22" s="69"/>
      <c r="U22" s="69"/>
      <c r="V22" s="67"/>
    </row>
    <row r="23" spans="1:22" ht="12.75">
      <c r="A23" s="70"/>
      <c r="C23" s="33" t="s">
        <v>272</v>
      </c>
      <c r="D23" s="122">
        <v>1</v>
      </c>
      <c r="E23" s="35"/>
      <c r="F23" s="35"/>
      <c r="G23" s="35"/>
      <c r="H23" s="35"/>
      <c r="I23" s="35"/>
      <c r="J23" s="35"/>
      <c r="K23" s="35"/>
      <c r="L23" s="35"/>
      <c r="M23" s="35"/>
      <c r="N23" s="35"/>
      <c r="O23" s="35"/>
      <c r="P23" s="69"/>
      <c r="Q23" s="69"/>
      <c r="R23" s="69"/>
      <c r="S23" s="69"/>
      <c r="T23" s="69"/>
      <c r="U23" s="69"/>
      <c r="V23" s="67"/>
    </row>
    <row r="24" spans="1:22" ht="12.75">
      <c r="A24" s="70"/>
      <c r="B24" s="68"/>
      <c r="C24" s="76" t="s">
        <v>739</v>
      </c>
      <c r="D24" s="120">
        <f>SUM(D19:D21)</f>
        <v>95</v>
      </c>
      <c r="E24" s="35"/>
      <c r="F24" s="35"/>
      <c r="G24" s="35"/>
      <c r="H24" s="35"/>
      <c r="I24" s="35"/>
      <c r="J24" s="35"/>
      <c r="K24" s="35"/>
      <c r="L24" s="35"/>
      <c r="M24" s="35"/>
      <c r="N24" s="35"/>
      <c r="O24" s="35"/>
      <c r="P24" s="69"/>
      <c r="Q24" s="69"/>
      <c r="R24" s="69"/>
      <c r="S24" s="69"/>
      <c r="T24" s="69"/>
      <c r="U24" s="69"/>
      <c r="V24" s="67"/>
    </row>
    <row r="25" spans="1:5" ht="12.75">
      <c r="A25" s="70"/>
      <c r="D25" s="227"/>
      <c r="E25" s="43"/>
    </row>
    <row r="26" spans="1:5" ht="12.75">
      <c r="A26" s="70"/>
      <c r="E26" s="43"/>
    </row>
    <row r="27" spans="1:22" ht="12.75">
      <c r="A27" s="70"/>
      <c r="B27" s="207" t="s">
        <v>800</v>
      </c>
      <c r="C27" s="33"/>
      <c r="D27" s="35"/>
      <c r="E27" s="35"/>
      <c r="F27" s="35"/>
      <c r="G27" s="35"/>
      <c r="H27" s="35"/>
      <c r="I27" s="35"/>
      <c r="J27" s="35"/>
      <c r="K27" s="35"/>
      <c r="L27" s="35"/>
      <c r="M27" s="35"/>
      <c r="N27" s="35"/>
      <c r="O27" s="35"/>
      <c r="Q27" s="69"/>
      <c r="R27" s="69"/>
      <c r="S27" s="69"/>
      <c r="T27" s="69"/>
      <c r="U27" s="69"/>
      <c r="V27" s="69"/>
    </row>
    <row r="28" spans="1:22" s="193" customFormat="1" ht="12.75">
      <c r="A28" s="210"/>
      <c r="B28" s="204" t="s">
        <v>135</v>
      </c>
      <c r="C28" s="204"/>
      <c r="D28" s="205" t="s">
        <v>3</v>
      </c>
      <c r="E28" s="205"/>
      <c r="F28" s="205"/>
      <c r="G28" s="205"/>
      <c r="H28" s="205"/>
      <c r="I28" s="205"/>
      <c r="J28" s="205"/>
      <c r="K28" s="205"/>
      <c r="L28" s="205"/>
      <c r="M28" s="205"/>
      <c r="N28" s="205"/>
      <c r="O28" s="205"/>
      <c r="P28" s="205"/>
      <c r="Q28" s="205"/>
      <c r="R28" s="205"/>
      <c r="S28" s="205"/>
      <c r="T28" s="205"/>
      <c r="U28" s="205"/>
      <c r="V28" s="205"/>
    </row>
    <row r="29" spans="1:22" s="193" customFormat="1" ht="12.75">
      <c r="A29" s="210"/>
      <c r="B29" s="206"/>
      <c r="C29" s="204" t="s">
        <v>136</v>
      </c>
      <c r="D29" s="205"/>
      <c r="E29" s="192"/>
      <c r="F29" s="205"/>
      <c r="G29" s="205"/>
      <c r="H29" s="216" t="s">
        <v>137</v>
      </c>
      <c r="I29" s="216"/>
      <c r="J29" s="216"/>
      <c r="K29" s="216"/>
      <c r="L29" s="216"/>
      <c r="M29" s="216"/>
      <c r="N29" s="216"/>
      <c r="O29" s="216"/>
      <c r="Q29" s="205" t="s">
        <v>139</v>
      </c>
      <c r="R29" s="205"/>
      <c r="S29" s="205"/>
      <c r="T29" s="205"/>
      <c r="U29" s="205"/>
      <c r="V29" s="205"/>
    </row>
    <row r="30" spans="1:22" s="193" customFormat="1" ht="12.75">
      <c r="A30" s="210"/>
      <c r="B30" s="206"/>
      <c r="C30" s="206"/>
      <c r="D30" s="217" t="s">
        <v>138</v>
      </c>
      <c r="E30" s="218" t="s">
        <v>273</v>
      </c>
      <c r="F30" s="217" t="s">
        <v>140</v>
      </c>
      <c r="G30" s="217" t="s">
        <v>141</v>
      </c>
      <c r="H30" s="219" t="s">
        <v>142</v>
      </c>
      <c r="I30" s="219" t="s">
        <v>143</v>
      </c>
      <c r="J30" s="219" t="s">
        <v>144</v>
      </c>
      <c r="K30" s="220" t="s">
        <v>145</v>
      </c>
      <c r="L30" s="220" t="s">
        <v>146</v>
      </c>
      <c r="M30" s="220" t="s">
        <v>147</v>
      </c>
      <c r="N30" s="220" t="s">
        <v>148</v>
      </c>
      <c r="O30" s="220" t="s">
        <v>149</v>
      </c>
      <c r="Q30" s="218" t="s">
        <v>24</v>
      </c>
      <c r="R30" s="192" t="s">
        <v>274</v>
      </c>
      <c r="S30" s="192" t="s">
        <v>275</v>
      </c>
      <c r="T30" s="218" t="s">
        <v>276</v>
      </c>
      <c r="U30" s="218" t="s">
        <v>277</v>
      </c>
      <c r="V30" s="218" t="s">
        <v>278</v>
      </c>
    </row>
    <row r="31" spans="1:22" s="193" customFormat="1" ht="13.5">
      <c r="A31" s="210"/>
      <c r="B31" s="221">
        <v>1</v>
      </c>
      <c r="C31" s="205">
        <v>2</v>
      </c>
      <c r="D31" s="205">
        <v>3</v>
      </c>
      <c r="E31" s="192"/>
      <c r="F31" s="205">
        <v>4</v>
      </c>
      <c r="G31" s="205">
        <v>5</v>
      </c>
      <c r="H31" s="205">
        <v>6</v>
      </c>
      <c r="I31" s="205"/>
      <c r="J31" s="205"/>
      <c r="K31" s="205"/>
      <c r="L31" s="205"/>
      <c r="M31" s="205"/>
      <c r="N31" s="205"/>
      <c r="O31" s="205"/>
      <c r="Q31" s="205">
        <v>7</v>
      </c>
      <c r="R31" s="205"/>
      <c r="S31" s="205"/>
      <c r="T31" s="205"/>
      <c r="U31" s="205"/>
      <c r="V31" s="205"/>
    </row>
    <row r="32" spans="1:22" s="193" customFormat="1" ht="13.5">
      <c r="A32" s="210"/>
      <c r="B32" s="203" t="s">
        <v>446</v>
      </c>
      <c r="C32" s="204"/>
      <c r="D32" s="205"/>
      <c r="E32" s="205"/>
      <c r="F32" s="205" t="s">
        <v>439</v>
      </c>
      <c r="G32" s="205"/>
      <c r="H32" s="205"/>
      <c r="I32" s="205"/>
      <c r="J32" s="205"/>
      <c r="K32" s="205"/>
      <c r="L32" s="205"/>
      <c r="M32" s="205"/>
      <c r="N32" s="205"/>
      <c r="O32" s="205"/>
      <c r="Q32" s="192"/>
      <c r="R32" s="192"/>
      <c r="S32" s="192"/>
      <c r="T32" s="192"/>
      <c r="U32" s="192"/>
      <c r="V32" s="192"/>
    </row>
    <row r="33" spans="1:5" ht="12.75">
      <c r="A33" s="70"/>
      <c r="B33" s="193" t="s">
        <v>597</v>
      </c>
      <c r="C33" s="193" t="s">
        <v>173</v>
      </c>
      <c r="D33" s="192">
        <v>1</v>
      </c>
      <c r="E33" s="192"/>
    </row>
    <row r="34" spans="1:5" ht="12.75">
      <c r="A34" s="70"/>
      <c r="B34" s="193" t="s">
        <v>601</v>
      </c>
      <c r="C34" s="193" t="s">
        <v>460</v>
      </c>
      <c r="D34" s="192">
        <v>1</v>
      </c>
      <c r="E34" s="192"/>
    </row>
    <row r="35" spans="1:5" ht="12.75">
      <c r="A35" s="70"/>
      <c r="B35" s="193" t="s">
        <v>294</v>
      </c>
      <c r="C35" s="193" t="s">
        <v>121</v>
      </c>
      <c r="D35" s="192">
        <v>2</v>
      </c>
      <c r="E35" s="192"/>
    </row>
    <row r="36" spans="1:5" ht="12.75">
      <c r="A36" s="70"/>
      <c r="B36" s="193" t="s">
        <v>801</v>
      </c>
      <c r="C36" s="193"/>
      <c r="D36" s="192"/>
      <c r="E36" s="192">
        <v>1</v>
      </c>
    </row>
    <row r="37" spans="1:5" ht="12.75">
      <c r="A37" s="70"/>
      <c r="B37" s="193"/>
      <c r="C37" s="224" t="s">
        <v>122</v>
      </c>
      <c r="D37" s="195">
        <f>SUM(D33:D36)</f>
        <v>4</v>
      </c>
      <c r="E37" s="192"/>
    </row>
    <row r="38" spans="1:5" ht="13.5">
      <c r="A38" s="70"/>
      <c r="B38" s="203" t="s">
        <v>802</v>
      </c>
      <c r="C38" s="193"/>
      <c r="D38" s="192"/>
      <c r="E38" s="192"/>
    </row>
    <row r="39" spans="1:5" ht="12.75">
      <c r="A39" s="70"/>
      <c r="B39" s="193" t="s">
        <v>803</v>
      </c>
      <c r="C39" s="193"/>
      <c r="D39" s="192"/>
      <c r="E39" s="192"/>
    </row>
    <row r="40" spans="1:5" ht="12.75">
      <c r="A40" s="70"/>
      <c r="B40" s="193" t="s">
        <v>547</v>
      </c>
      <c r="C40" s="193" t="s">
        <v>289</v>
      </c>
      <c r="D40" s="192">
        <v>1</v>
      </c>
      <c r="E40" s="192"/>
    </row>
    <row r="41" spans="1:5" ht="12.75">
      <c r="A41" s="70"/>
      <c r="B41" s="193" t="s">
        <v>804</v>
      </c>
      <c r="C41" s="193" t="s">
        <v>209</v>
      </c>
      <c r="D41" s="192">
        <v>4</v>
      </c>
      <c r="E41" s="192"/>
    </row>
    <row r="42" spans="1:5" ht="12.75">
      <c r="A42" s="70"/>
      <c r="B42" s="193" t="s">
        <v>790</v>
      </c>
      <c r="C42" s="193" t="s">
        <v>121</v>
      </c>
      <c r="D42" s="192">
        <v>19</v>
      </c>
      <c r="E42" s="192"/>
    </row>
    <row r="43" spans="1:5" ht="12.75">
      <c r="A43" s="70"/>
      <c r="B43" s="193" t="s">
        <v>266</v>
      </c>
      <c r="C43" s="193"/>
      <c r="D43" s="192"/>
      <c r="E43" s="192">
        <v>23</v>
      </c>
    </row>
    <row r="44" spans="1:5" ht="12.75">
      <c r="A44" s="70"/>
      <c r="B44" s="193"/>
      <c r="C44" s="224" t="s">
        <v>122</v>
      </c>
      <c r="D44" s="195">
        <f>SUM(D40:D43)</f>
        <v>24</v>
      </c>
      <c r="E44" s="192"/>
    </row>
    <row r="45" spans="1:5" ht="12.75">
      <c r="A45" s="70"/>
      <c r="B45" s="193"/>
      <c r="C45" s="224" t="s">
        <v>805</v>
      </c>
      <c r="D45" s="195">
        <f>D44*4</f>
        <v>96</v>
      </c>
      <c r="E45" s="192"/>
    </row>
    <row r="46" spans="1:5" ht="13.5">
      <c r="A46" s="70"/>
      <c r="B46" s="203" t="s">
        <v>798</v>
      </c>
      <c r="C46" s="193"/>
      <c r="D46" s="192"/>
      <c r="E46" s="192"/>
    </row>
    <row r="47" spans="1:5" ht="12.75">
      <c r="A47" s="70"/>
      <c r="B47" s="206" t="s">
        <v>608</v>
      </c>
      <c r="C47" s="193" t="s">
        <v>289</v>
      </c>
      <c r="D47" s="192">
        <v>1</v>
      </c>
      <c r="E47" s="192"/>
    </row>
    <row r="48" spans="1:5" ht="13.5">
      <c r="A48" s="70"/>
      <c r="B48" s="206" t="s">
        <v>751</v>
      </c>
      <c r="C48" s="193" t="s">
        <v>121</v>
      </c>
      <c r="D48" s="192">
        <v>3</v>
      </c>
      <c r="E48" s="192"/>
    </row>
    <row r="49" spans="1:5" ht="13.5">
      <c r="A49" s="70"/>
      <c r="B49" s="206" t="s">
        <v>752</v>
      </c>
      <c r="C49" s="193" t="s">
        <v>611</v>
      </c>
      <c r="D49" s="192">
        <v>1</v>
      </c>
      <c r="E49" s="192"/>
    </row>
    <row r="50" spans="1:5" ht="12.75">
      <c r="A50" s="70"/>
      <c r="B50" s="193" t="s">
        <v>761</v>
      </c>
      <c r="C50" s="193" t="s">
        <v>530</v>
      </c>
      <c r="D50" s="192">
        <v>1</v>
      </c>
      <c r="E50" s="192"/>
    </row>
    <row r="51" spans="1:5" ht="12.75">
      <c r="A51" s="70"/>
      <c r="B51" s="193" t="s">
        <v>417</v>
      </c>
      <c r="C51" s="193" t="s">
        <v>121</v>
      </c>
      <c r="D51" s="192">
        <v>1</v>
      </c>
      <c r="E51" s="192"/>
    </row>
    <row r="52" spans="1:5" ht="12.75">
      <c r="A52" s="70"/>
      <c r="B52" s="193" t="s">
        <v>806</v>
      </c>
      <c r="C52" s="193" t="s">
        <v>121</v>
      </c>
      <c r="D52" s="192">
        <v>3</v>
      </c>
      <c r="E52" s="192"/>
    </row>
    <row r="53" spans="1:5" ht="12.75">
      <c r="A53" s="70"/>
      <c r="B53" s="193" t="s">
        <v>807</v>
      </c>
      <c r="C53" s="193"/>
      <c r="D53" s="192"/>
      <c r="E53" s="192">
        <v>1</v>
      </c>
    </row>
    <row r="54" spans="1:5" ht="12.75">
      <c r="A54" s="70"/>
      <c r="B54" s="193" t="s">
        <v>808</v>
      </c>
      <c r="C54" s="193"/>
      <c r="D54" s="192"/>
      <c r="E54" s="192">
        <v>1</v>
      </c>
    </row>
    <row r="55" spans="1:5" ht="12.75">
      <c r="A55" s="70"/>
      <c r="B55" s="193" t="s">
        <v>735</v>
      </c>
      <c r="C55" s="193"/>
      <c r="D55" s="192"/>
      <c r="E55" s="192">
        <v>1</v>
      </c>
    </row>
    <row r="56" spans="1:5" ht="12.75">
      <c r="A56" s="70"/>
      <c r="B56" s="193" t="s">
        <v>272</v>
      </c>
      <c r="C56" s="193"/>
      <c r="D56" s="192"/>
      <c r="E56" s="192">
        <v>1</v>
      </c>
    </row>
    <row r="57" spans="1:5" ht="12.75">
      <c r="A57" s="70"/>
      <c r="B57" s="193"/>
      <c r="C57" s="224" t="s">
        <v>122</v>
      </c>
      <c r="D57" s="195">
        <f>SUM(D47:D56)</f>
        <v>10</v>
      </c>
      <c r="E57" s="43"/>
    </row>
    <row r="58" spans="1:5" ht="12.75">
      <c r="A58" s="70"/>
      <c r="B58" s="193"/>
      <c r="C58" s="193"/>
      <c r="D58" s="192"/>
      <c r="E58" s="43"/>
    </row>
    <row r="59" spans="1:5" ht="12.75">
      <c r="A59" s="70"/>
      <c r="B59" s="193"/>
      <c r="C59" s="224" t="s">
        <v>326</v>
      </c>
      <c r="D59" s="195">
        <f>SUM(D37+D45+D57)</f>
        <v>110</v>
      </c>
      <c r="E59" s="43"/>
    </row>
    <row r="60" spans="1:4" ht="12.75">
      <c r="A60" s="70"/>
      <c r="B60" s="193"/>
      <c r="C60" s="193"/>
      <c r="D60" s="192"/>
    </row>
    <row r="61" spans="1:4" ht="12.75">
      <c r="A61" s="70"/>
      <c r="C61" s="193" t="s">
        <v>19</v>
      </c>
      <c r="D61" s="192">
        <f>SUM(D33+D34+D40*4+D47)</f>
        <v>7</v>
      </c>
    </row>
    <row r="62" spans="1:4" ht="12.75">
      <c r="A62" s="70"/>
      <c r="C62" s="193" t="s">
        <v>20</v>
      </c>
      <c r="D62" s="192">
        <f>SUM(D41*4+D50)</f>
        <v>17</v>
      </c>
    </row>
    <row r="63" spans="3:4" ht="12.75">
      <c r="C63" s="193" t="s">
        <v>121</v>
      </c>
      <c r="D63" s="192">
        <f>D35+D42*4+D48+D49+D51+D52</f>
        <v>86</v>
      </c>
    </row>
    <row r="64" spans="3:4" ht="12.75">
      <c r="C64" s="224" t="s">
        <v>122</v>
      </c>
      <c r="D64" s="195">
        <f>SUM(D61:D63)</f>
        <v>110</v>
      </c>
    </row>
  </sheetData>
  <sheetProtection selectLockedCells="1" selectUnlockedCells="1"/>
  <mergeCells count="5">
    <mergeCell ref="D28:V28"/>
    <mergeCell ref="H29:O29"/>
    <mergeCell ref="Q29:V29"/>
    <mergeCell ref="H31:O31"/>
    <mergeCell ref="Q31:V31"/>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4.xml><?xml version="1.0" encoding="utf-8"?>
<worksheet xmlns="http://schemas.openxmlformats.org/spreadsheetml/2006/main" xmlns:r="http://schemas.openxmlformats.org/officeDocument/2006/relationships">
  <sheetPr>
    <tabColor indexed="38"/>
  </sheetPr>
  <dimension ref="A1:V56"/>
  <sheetViews>
    <sheetView zoomScale="75" zoomScaleNormal="75" workbookViewId="0" topLeftCell="A1">
      <selection activeCell="E17" sqref="E17"/>
    </sheetView>
  </sheetViews>
  <sheetFormatPr defaultColWidth="12.57421875" defaultRowHeight="15"/>
  <cols>
    <col min="1" max="1" width="4.8515625" style="0" customWidth="1"/>
    <col min="2" max="2" width="33.421875" style="0" customWidth="1"/>
    <col min="3" max="3" width="36.8515625" style="0" customWidth="1"/>
    <col min="4" max="16384" width="12.8515625" style="0" customWidth="1"/>
  </cols>
  <sheetData>
    <row r="1" spans="1:21" s="67" customFormat="1" ht="18">
      <c r="A1" s="70" t="s">
        <v>2</v>
      </c>
      <c r="B1" s="71" t="s">
        <v>809</v>
      </c>
      <c r="C1" s="33"/>
      <c r="D1" s="35"/>
      <c r="E1" s="35"/>
      <c r="F1" s="35"/>
      <c r="G1" s="35"/>
      <c r="H1" s="35"/>
      <c r="I1" s="35"/>
      <c r="J1" s="35"/>
      <c r="K1" s="35"/>
      <c r="L1" s="35"/>
      <c r="M1" s="35"/>
      <c r="N1" s="35"/>
      <c r="O1" s="35"/>
      <c r="P1" s="69"/>
      <c r="Q1" s="69"/>
      <c r="R1" s="69"/>
      <c r="S1" s="69"/>
      <c r="T1" s="69"/>
      <c r="U1" s="69"/>
    </row>
    <row r="2" spans="1:21" s="67" customFormat="1" ht="13.5">
      <c r="A2" s="70">
        <v>1</v>
      </c>
      <c r="B2" s="72" t="s">
        <v>102</v>
      </c>
      <c r="C2" s="33"/>
      <c r="D2" s="35"/>
      <c r="E2" s="35"/>
      <c r="F2" s="35"/>
      <c r="G2" s="35"/>
      <c r="H2" s="35"/>
      <c r="I2" s="35"/>
      <c r="J2" s="35"/>
      <c r="K2" s="35"/>
      <c r="L2" s="35"/>
      <c r="M2" s="35"/>
      <c r="N2" s="35"/>
      <c r="O2" s="35"/>
      <c r="P2" s="69"/>
      <c r="Q2" s="69"/>
      <c r="R2" s="69"/>
      <c r="S2" s="69"/>
      <c r="T2" s="69"/>
      <c r="U2" s="69"/>
    </row>
    <row r="3" spans="1:21" s="67" customFormat="1" ht="15">
      <c r="A3" s="70">
        <v>2</v>
      </c>
      <c r="B3" s="73" t="s">
        <v>810</v>
      </c>
      <c r="C3" s="33"/>
      <c r="D3" s="35"/>
      <c r="E3" s="35"/>
      <c r="F3" s="35"/>
      <c r="G3" s="35"/>
      <c r="H3" s="35"/>
      <c r="I3" s="35"/>
      <c r="J3" s="35"/>
      <c r="K3" s="35"/>
      <c r="L3" s="35"/>
      <c r="M3" s="35"/>
      <c r="N3" s="35"/>
      <c r="O3" s="35"/>
      <c r="P3" s="69"/>
      <c r="Q3" s="69"/>
      <c r="R3" s="69"/>
      <c r="S3" s="69"/>
      <c r="T3" s="69"/>
      <c r="U3" s="69"/>
    </row>
    <row r="4" spans="1:21" s="67" customFormat="1" ht="12.75">
      <c r="A4" s="70">
        <v>3</v>
      </c>
      <c r="B4" s="68"/>
      <c r="C4" s="33"/>
      <c r="D4" s="35"/>
      <c r="E4" s="35"/>
      <c r="F4" s="35"/>
      <c r="G4" s="35"/>
      <c r="H4" s="35"/>
      <c r="I4" s="35"/>
      <c r="J4" s="35"/>
      <c r="K4" s="35"/>
      <c r="L4" s="35"/>
      <c r="M4" s="35"/>
      <c r="N4" s="35"/>
      <c r="O4" s="35"/>
      <c r="P4" s="69"/>
      <c r="Q4" s="69"/>
      <c r="R4" s="69"/>
      <c r="S4" s="69"/>
      <c r="T4" s="69"/>
      <c r="U4" s="69"/>
    </row>
    <row r="5" spans="1:21" s="67" customFormat="1" ht="12.75">
      <c r="A5" s="70">
        <v>4</v>
      </c>
      <c r="B5" s="74" t="s">
        <v>104</v>
      </c>
      <c r="C5" s="33"/>
      <c r="D5" s="35"/>
      <c r="E5" s="35"/>
      <c r="F5" s="35"/>
      <c r="G5" s="35"/>
      <c r="H5" s="35"/>
      <c r="I5" s="35"/>
      <c r="J5" s="35"/>
      <c r="K5" s="35"/>
      <c r="L5" s="35"/>
      <c r="M5" s="35"/>
      <c r="N5" s="35"/>
      <c r="O5" s="35"/>
      <c r="P5" s="69"/>
      <c r="Q5" s="69"/>
      <c r="R5" s="69"/>
      <c r="S5" s="69"/>
      <c r="T5" s="69"/>
      <c r="U5" s="69"/>
    </row>
    <row r="6" spans="1:21" s="67" customFormat="1" ht="12.75">
      <c r="A6" s="70">
        <v>5</v>
      </c>
      <c r="B6" s="68"/>
      <c r="C6" s="33" t="s">
        <v>811</v>
      </c>
      <c r="D6" s="35"/>
      <c r="E6" s="35"/>
      <c r="F6" s="35"/>
      <c r="G6" s="35"/>
      <c r="H6" s="35"/>
      <c r="I6" s="35"/>
      <c r="J6" s="35"/>
      <c r="K6" s="35"/>
      <c r="L6" s="35"/>
      <c r="M6" s="35"/>
      <c r="N6" s="35"/>
      <c r="O6" s="35"/>
      <c r="P6" s="69"/>
      <c r="Q6" s="69"/>
      <c r="R6" s="69"/>
      <c r="S6" s="69"/>
      <c r="T6" s="69"/>
      <c r="U6" s="69"/>
    </row>
    <row r="7" spans="1:21" s="67" customFormat="1" ht="12.75">
      <c r="A7" s="70">
        <v>6</v>
      </c>
      <c r="B7" s="68"/>
      <c r="C7" s="33" t="s">
        <v>812</v>
      </c>
      <c r="D7" s="35"/>
      <c r="E7" s="35"/>
      <c r="F7" s="35"/>
      <c r="G7" s="35"/>
      <c r="H7" s="35"/>
      <c r="I7" s="35"/>
      <c r="J7" s="35"/>
      <c r="K7" s="35"/>
      <c r="L7" s="35"/>
      <c r="M7" s="35"/>
      <c r="N7" s="35"/>
      <c r="O7" s="35"/>
      <c r="P7" s="69"/>
      <c r="Q7" s="69"/>
      <c r="R7" s="69"/>
      <c r="S7" s="69"/>
      <c r="T7" s="69"/>
      <c r="U7" s="69"/>
    </row>
    <row r="8" spans="1:21" s="67" customFormat="1" ht="12.75">
      <c r="A8" s="70">
        <v>7</v>
      </c>
      <c r="B8" s="68"/>
      <c r="C8" s="33" t="s">
        <v>813</v>
      </c>
      <c r="D8" s="35"/>
      <c r="E8" s="35"/>
      <c r="F8" s="35"/>
      <c r="G8" s="35"/>
      <c r="H8" s="35"/>
      <c r="I8" s="35"/>
      <c r="J8" s="35"/>
      <c r="K8" s="35"/>
      <c r="L8" s="35"/>
      <c r="M8" s="35"/>
      <c r="N8" s="35"/>
      <c r="O8" s="35"/>
      <c r="P8" s="69"/>
      <c r="Q8" s="69"/>
      <c r="R8" s="69"/>
      <c r="S8" s="69"/>
      <c r="T8" s="69"/>
      <c r="U8" s="69"/>
    </row>
    <row r="9" spans="1:21" s="67" customFormat="1" ht="12.75">
      <c r="A9" s="70">
        <v>8</v>
      </c>
      <c r="B9" s="68"/>
      <c r="C9" s="33" t="s">
        <v>814</v>
      </c>
      <c r="D9" s="35"/>
      <c r="E9" s="35"/>
      <c r="F9" s="35"/>
      <c r="G9" s="35"/>
      <c r="H9" s="35"/>
      <c r="I9" s="35"/>
      <c r="J9" s="35"/>
      <c r="K9" s="35"/>
      <c r="L9" s="35"/>
      <c r="M9" s="35"/>
      <c r="N9" s="35"/>
      <c r="O9" s="35"/>
      <c r="P9" s="69"/>
      <c r="Q9" s="69"/>
      <c r="R9" s="69"/>
      <c r="S9" s="69"/>
      <c r="T9" s="69"/>
      <c r="U9" s="69"/>
    </row>
    <row r="10" spans="1:21" s="67" customFormat="1" ht="12.75">
      <c r="A10" s="70">
        <v>9</v>
      </c>
      <c r="B10" s="68"/>
      <c r="C10" s="33" t="s">
        <v>2</v>
      </c>
      <c r="D10" s="35"/>
      <c r="E10" s="35"/>
      <c r="F10" s="35"/>
      <c r="G10" s="35"/>
      <c r="H10" s="35"/>
      <c r="I10" s="35"/>
      <c r="J10" s="35"/>
      <c r="K10" s="35"/>
      <c r="L10" s="35"/>
      <c r="M10" s="35"/>
      <c r="N10" s="35"/>
      <c r="O10" s="35"/>
      <c r="P10" s="69"/>
      <c r="Q10" s="69"/>
      <c r="R10" s="69"/>
      <c r="S10" s="69"/>
      <c r="T10" s="69"/>
      <c r="U10" s="69"/>
    </row>
    <row r="11" spans="1:21" s="67" customFormat="1" ht="12.75">
      <c r="A11" s="70">
        <v>10</v>
      </c>
      <c r="B11" s="74" t="s">
        <v>117</v>
      </c>
      <c r="C11" s="33"/>
      <c r="D11" s="40" t="s">
        <v>454</v>
      </c>
      <c r="E11" s="40" t="s">
        <v>116</v>
      </c>
      <c r="F11" s="35"/>
      <c r="G11" s="35"/>
      <c r="H11" s="35"/>
      <c r="I11" s="35"/>
      <c r="J11" s="35"/>
      <c r="K11" s="35"/>
      <c r="L11" s="35"/>
      <c r="M11" s="35"/>
      <c r="N11" s="35"/>
      <c r="O11" s="35"/>
      <c r="P11" s="69"/>
      <c r="Q11" s="69"/>
      <c r="R11" s="69"/>
      <c r="S11" s="69"/>
      <c r="T11" s="69"/>
      <c r="U11" s="69"/>
    </row>
    <row r="12" spans="1:21" s="67" customFormat="1" ht="12.75">
      <c r="A12" s="70">
        <v>11</v>
      </c>
      <c r="B12" s="68"/>
      <c r="C12" s="33" t="s">
        <v>119</v>
      </c>
      <c r="D12" s="35" t="s">
        <v>2</v>
      </c>
      <c r="E12" s="35"/>
      <c r="F12" s="35"/>
      <c r="G12" s="35"/>
      <c r="H12" s="35"/>
      <c r="I12" s="35"/>
      <c r="J12" s="35"/>
      <c r="K12" s="35"/>
      <c r="L12" s="35"/>
      <c r="M12" s="35"/>
      <c r="N12" s="35"/>
      <c r="O12" s="35"/>
      <c r="P12" s="69"/>
      <c r="Q12" s="69"/>
      <c r="R12" s="69"/>
      <c r="S12" s="69"/>
      <c r="T12" s="69"/>
      <c r="U12" s="69"/>
    </row>
    <row r="13" spans="1:21" s="67" customFormat="1" ht="12.75">
      <c r="A13" s="70">
        <v>12</v>
      </c>
      <c r="B13" s="68"/>
      <c r="C13" s="33" t="s">
        <v>19</v>
      </c>
      <c r="D13" s="35">
        <v>9</v>
      </c>
      <c r="E13" s="35">
        <v>8</v>
      </c>
      <c r="F13" s="35"/>
      <c r="G13" s="35"/>
      <c r="H13" s="35"/>
      <c r="I13" s="35"/>
      <c r="J13" s="35"/>
      <c r="K13" s="35"/>
      <c r="L13" s="35"/>
      <c r="M13" s="35"/>
      <c r="N13" s="35"/>
      <c r="O13" s="35"/>
      <c r="P13" s="69"/>
      <c r="Q13" s="69"/>
      <c r="R13" s="69"/>
      <c r="S13" s="69"/>
      <c r="T13" s="69"/>
      <c r="U13" s="69"/>
    </row>
    <row r="14" spans="1:21" s="67" customFormat="1" ht="12.75">
      <c r="A14" s="70">
        <v>13</v>
      </c>
      <c r="B14" s="68"/>
      <c r="C14" s="33" t="s">
        <v>120</v>
      </c>
      <c r="D14" s="35">
        <v>5</v>
      </c>
      <c r="E14" s="35">
        <v>5</v>
      </c>
      <c r="F14" s="35"/>
      <c r="G14" s="35"/>
      <c r="H14" s="35"/>
      <c r="I14" s="35"/>
      <c r="J14" s="35"/>
      <c r="K14" s="35"/>
      <c r="L14" s="35"/>
      <c r="M14" s="35"/>
      <c r="N14" s="35"/>
      <c r="O14" s="35"/>
      <c r="P14" s="69"/>
      <c r="Q14" s="69"/>
      <c r="R14" s="69"/>
      <c r="S14" s="69"/>
      <c r="T14" s="69"/>
      <c r="U14" s="69"/>
    </row>
    <row r="15" spans="1:21" s="67" customFormat="1" ht="12.75">
      <c r="A15" s="70">
        <v>14</v>
      </c>
      <c r="B15" s="68"/>
      <c r="C15" s="33" t="s">
        <v>121</v>
      </c>
      <c r="D15" s="35">
        <v>19</v>
      </c>
      <c r="E15" s="35">
        <v>19</v>
      </c>
      <c r="F15" s="35"/>
      <c r="G15" s="35"/>
      <c r="H15" s="35"/>
      <c r="I15" s="35"/>
      <c r="J15" s="35"/>
      <c r="K15" s="35"/>
      <c r="L15" s="35"/>
      <c r="M15" s="35"/>
      <c r="N15" s="35"/>
      <c r="O15" s="35"/>
      <c r="P15" s="69"/>
      <c r="Q15" s="69"/>
      <c r="R15" s="69"/>
      <c r="S15" s="69"/>
      <c r="T15" s="69"/>
      <c r="U15" s="69"/>
    </row>
    <row r="16" spans="1:21" s="67" customFormat="1" ht="12.75">
      <c r="A16" s="70">
        <v>15</v>
      </c>
      <c r="B16" s="68"/>
      <c r="C16" s="76" t="s">
        <v>122</v>
      </c>
      <c r="D16" s="45">
        <v>33</v>
      </c>
      <c r="E16" s="45">
        <f>SUM(E13:E15)</f>
        <v>32</v>
      </c>
      <c r="F16" s="35"/>
      <c r="G16" s="35"/>
      <c r="H16" s="35"/>
      <c r="I16" s="35"/>
      <c r="J16" s="35"/>
      <c r="K16" s="35"/>
      <c r="L16" s="35"/>
      <c r="M16" s="35"/>
      <c r="N16" s="35"/>
      <c r="O16" s="35"/>
      <c r="P16" s="69"/>
      <c r="Q16" s="69"/>
      <c r="R16" s="69"/>
      <c r="S16" s="69"/>
      <c r="T16" s="69"/>
      <c r="U16" s="69"/>
    </row>
    <row r="17" spans="1:21" s="67" customFormat="1" ht="13.5">
      <c r="A17" s="70">
        <v>16</v>
      </c>
      <c r="B17" s="74" t="s">
        <v>123</v>
      </c>
      <c r="C17" s="33"/>
      <c r="D17" s="35"/>
      <c r="E17" s="35"/>
      <c r="F17" s="35"/>
      <c r="G17" s="35"/>
      <c r="H17" s="35"/>
      <c r="I17" s="35"/>
      <c r="J17" s="35"/>
      <c r="K17" s="35"/>
      <c r="L17" s="35"/>
      <c r="M17" s="35"/>
      <c r="N17" s="35"/>
      <c r="O17" s="35"/>
      <c r="P17" s="69"/>
      <c r="Q17" s="69"/>
      <c r="R17" s="69"/>
      <c r="S17" s="69"/>
      <c r="T17" s="69"/>
      <c r="U17" s="69"/>
    </row>
    <row r="18" spans="1:21" s="67" customFormat="1" ht="13.5">
      <c r="A18" s="70">
        <v>17</v>
      </c>
      <c r="B18" s="68" t="s">
        <v>126</v>
      </c>
      <c r="C18" s="33"/>
      <c r="D18" s="35"/>
      <c r="E18" s="35"/>
      <c r="F18" s="35"/>
      <c r="G18" s="35"/>
      <c r="H18" s="35"/>
      <c r="I18" s="35"/>
      <c r="J18" s="35"/>
      <c r="K18" s="35"/>
      <c r="L18" s="35"/>
      <c r="M18" s="35"/>
      <c r="N18" s="35"/>
      <c r="O18" s="35"/>
      <c r="P18" s="69"/>
      <c r="Q18" s="69"/>
      <c r="R18" s="69"/>
      <c r="S18" s="69"/>
      <c r="T18" s="69"/>
      <c r="U18" s="69"/>
    </row>
    <row r="19" spans="1:21" s="67" customFormat="1" ht="12.75">
      <c r="A19" s="70">
        <v>18</v>
      </c>
      <c r="B19" s="68"/>
      <c r="C19" s="33" t="s">
        <v>266</v>
      </c>
      <c r="D19" s="35">
        <v>2</v>
      </c>
      <c r="E19" s="35"/>
      <c r="F19" s="35"/>
      <c r="G19" s="35"/>
      <c r="H19" s="35"/>
      <c r="I19" s="35"/>
      <c r="J19" s="35"/>
      <c r="K19" s="35"/>
      <c r="L19" s="35"/>
      <c r="M19" s="35"/>
      <c r="N19" s="35"/>
      <c r="O19" s="35"/>
      <c r="P19" s="69"/>
      <c r="Q19" s="69"/>
      <c r="R19" s="69"/>
      <c r="S19" s="69"/>
      <c r="T19" s="69"/>
      <c r="U19" s="69"/>
    </row>
    <row r="20" spans="1:21" s="67" customFormat="1" ht="12.75">
      <c r="A20" s="70">
        <v>19</v>
      </c>
      <c r="B20" s="77"/>
      <c r="C20" s="33" t="s">
        <v>268</v>
      </c>
      <c r="D20" s="35">
        <v>3</v>
      </c>
      <c r="E20" s="35"/>
      <c r="F20" s="35"/>
      <c r="G20" s="35"/>
      <c r="H20" s="35"/>
      <c r="I20" s="35"/>
      <c r="J20" s="35"/>
      <c r="K20" s="35"/>
      <c r="L20" s="35"/>
      <c r="M20" s="35"/>
      <c r="N20" s="35"/>
      <c r="O20" s="35"/>
      <c r="P20" s="69"/>
      <c r="Q20" s="69"/>
      <c r="R20" s="69"/>
      <c r="S20" s="69"/>
      <c r="T20" s="69"/>
      <c r="U20" s="69"/>
    </row>
    <row r="21" spans="1:21" s="67" customFormat="1" ht="12.75">
      <c r="A21" s="70">
        <v>20</v>
      </c>
      <c r="B21" s="68"/>
      <c r="C21" s="33" t="s">
        <v>2</v>
      </c>
      <c r="D21" s="35" t="s">
        <v>2</v>
      </c>
      <c r="E21" s="35"/>
      <c r="F21" s="35"/>
      <c r="G21" s="35"/>
      <c r="H21" s="35"/>
      <c r="I21" s="35"/>
      <c r="J21" s="35"/>
      <c r="K21" s="35"/>
      <c r="L21" s="35"/>
      <c r="M21" s="35"/>
      <c r="N21" s="35"/>
      <c r="O21" s="35"/>
      <c r="P21" s="69"/>
      <c r="Q21" s="69"/>
      <c r="R21" s="69"/>
      <c r="S21" s="69"/>
      <c r="T21" s="69"/>
      <c r="U21" s="69"/>
    </row>
    <row r="22" spans="1:5" ht="12.75">
      <c r="A22" s="70">
        <v>21</v>
      </c>
      <c r="D22" s="43"/>
      <c r="E22" s="43"/>
    </row>
    <row r="23" spans="1:22" ht="12.75">
      <c r="A23" s="70">
        <v>22</v>
      </c>
      <c r="B23" s="202" t="s">
        <v>815</v>
      </c>
      <c r="C23" s="33"/>
      <c r="D23" s="35"/>
      <c r="E23" s="35"/>
      <c r="F23" s="35"/>
      <c r="G23" s="35"/>
      <c r="H23" s="35"/>
      <c r="I23" s="35"/>
      <c r="J23" s="35"/>
      <c r="K23" s="35"/>
      <c r="L23" s="35"/>
      <c r="M23" s="35"/>
      <c r="N23" s="35"/>
      <c r="O23" s="35"/>
      <c r="Q23" s="69"/>
      <c r="R23" s="69"/>
      <c r="S23" s="69"/>
      <c r="T23" s="69"/>
      <c r="U23" s="69"/>
      <c r="V23" s="69"/>
    </row>
    <row r="24" spans="1:22" ht="12.75">
      <c r="A24" s="70">
        <v>23</v>
      </c>
      <c r="B24" s="33" t="s">
        <v>135</v>
      </c>
      <c r="C24" s="80"/>
      <c r="D24" s="35" t="s">
        <v>3</v>
      </c>
      <c r="E24" s="35"/>
      <c r="F24" s="35"/>
      <c r="G24" s="35"/>
      <c r="H24" s="35"/>
      <c r="I24" s="35"/>
      <c r="J24" s="35"/>
      <c r="K24" s="35"/>
      <c r="L24" s="35"/>
      <c r="M24" s="35"/>
      <c r="N24" s="35"/>
      <c r="O24" s="35"/>
      <c r="P24" s="35"/>
      <c r="Q24" s="35"/>
      <c r="R24" s="35"/>
      <c r="S24" s="35"/>
      <c r="T24" s="35"/>
      <c r="U24" s="35"/>
      <c r="V24" s="35"/>
    </row>
    <row r="25" spans="1:22" ht="12.75">
      <c r="A25" s="70">
        <v>24</v>
      </c>
      <c r="B25" s="68"/>
      <c r="C25" s="33" t="s">
        <v>136</v>
      </c>
      <c r="D25" s="35"/>
      <c r="E25" s="43"/>
      <c r="F25" s="35"/>
      <c r="G25" s="35"/>
      <c r="H25" s="49" t="s">
        <v>137</v>
      </c>
      <c r="I25" s="49"/>
      <c r="J25" s="49"/>
      <c r="K25" s="49"/>
      <c r="L25" s="49"/>
      <c r="M25" s="49"/>
      <c r="N25" s="49"/>
      <c r="O25" s="49"/>
      <c r="Q25" s="35" t="s">
        <v>139</v>
      </c>
      <c r="R25" s="35"/>
      <c r="S25" s="35"/>
      <c r="T25" s="35"/>
      <c r="U25" s="35"/>
      <c r="V25" s="35"/>
    </row>
    <row r="26" spans="1:22" ht="12.75">
      <c r="A26" s="70">
        <v>25</v>
      </c>
      <c r="B26" s="68"/>
      <c r="C26" s="68"/>
      <c r="D26" s="51" t="s">
        <v>138</v>
      </c>
      <c r="E26" s="81" t="s">
        <v>273</v>
      </c>
      <c r="F26" s="51" t="s">
        <v>140</v>
      </c>
      <c r="G26" s="51" t="s">
        <v>141</v>
      </c>
      <c r="H26" s="52" t="s">
        <v>142</v>
      </c>
      <c r="I26" s="52" t="s">
        <v>143</v>
      </c>
      <c r="J26" s="52" t="s">
        <v>144</v>
      </c>
      <c r="K26" s="53" t="s">
        <v>145</v>
      </c>
      <c r="L26" s="53" t="s">
        <v>146</v>
      </c>
      <c r="M26" s="53" t="s">
        <v>147</v>
      </c>
      <c r="N26" s="53" t="s">
        <v>148</v>
      </c>
      <c r="O26" s="53" t="s">
        <v>149</v>
      </c>
      <c r="Q26" s="81" t="s">
        <v>24</v>
      </c>
      <c r="R26" s="69" t="s">
        <v>274</v>
      </c>
      <c r="S26" s="69" t="s">
        <v>275</v>
      </c>
      <c r="T26" s="81" t="s">
        <v>276</v>
      </c>
      <c r="U26" s="81" t="s">
        <v>277</v>
      </c>
      <c r="V26" s="81" t="s">
        <v>278</v>
      </c>
    </row>
    <row r="27" spans="1:22" ht="13.5">
      <c r="A27" s="70">
        <v>26</v>
      </c>
      <c r="B27" s="50">
        <v>1</v>
      </c>
      <c r="C27" s="35">
        <v>2</v>
      </c>
      <c r="D27" s="35">
        <v>3</v>
      </c>
      <c r="E27" s="43"/>
      <c r="F27" s="35">
        <v>4</v>
      </c>
      <c r="G27" s="35">
        <v>5</v>
      </c>
      <c r="H27" s="35">
        <v>6</v>
      </c>
      <c r="I27" s="35"/>
      <c r="J27" s="35"/>
      <c r="K27" s="35"/>
      <c r="L27" s="35"/>
      <c r="M27" s="35"/>
      <c r="N27" s="35"/>
      <c r="O27" s="35"/>
      <c r="Q27" s="35">
        <v>7</v>
      </c>
      <c r="R27" s="35"/>
      <c r="S27" s="35"/>
      <c r="T27" s="35"/>
      <c r="U27" s="35"/>
      <c r="V27" s="35"/>
    </row>
    <row r="28" spans="1:22" s="193" customFormat="1" ht="12.75">
      <c r="A28" s="70">
        <v>27</v>
      </c>
      <c r="B28" s="226" t="s">
        <v>816</v>
      </c>
      <c r="C28" s="204"/>
      <c r="D28" s="205"/>
      <c r="E28" s="205"/>
      <c r="F28" s="205" t="s">
        <v>439</v>
      </c>
      <c r="G28" s="205"/>
      <c r="H28" s="205"/>
      <c r="I28" s="205"/>
      <c r="J28" s="205"/>
      <c r="K28" s="205"/>
      <c r="L28" s="205"/>
      <c r="M28" s="205"/>
      <c r="N28" s="205"/>
      <c r="O28" s="205"/>
      <c r="Q28" s="192"/>
      <c r="R28" s="192"/>
      <c r="S28" s="192"/>
      <c r="T28" s="192"/>
      <c r="U28" s="192"/>
      <c r="V28" s="192"/>
    </row>
    <row r="29" spans="1:5" s="193" customFormat="1" ht="12.75">
      <c r="A29" s="70">
        <v>28</v>
      </c>
      <c r="B29" s="193" t="s">
        <v>547</v>
      </c>
      <c r="C29" s="193" t="s">
        <v>289</v>
      </c>
      <c r="D29" s="192">
        <v>1</v>
      </c>
      <c r="E29" s="192"/>
    </row>
    <row r="30" spans="1:5" s="193" customFormat="1" ht="12.75">
      <c r="A30" s="70">
        <v>29</v>
      </c>
      <c r="B30" s="193" t="s">
        <v>817</v>
      </c>
      <c r="C30" s="193" t="s">
        <v>818</v>
      </c>
      <c r="D30" s="192">
        <v>2</v>
      </c>
      <c r="E30" s="192"/>
    </row>
    <row r="31" spans="1:5" s="193" customFormat="1" ht="12.75">
      <c r="A31" s="70">
        <v>30</v>
      </c>
      <c r="B31" s="193" t="s">
        <v>819</v>
      </c>
      <c r="C31" s="193" t="s">
        <v>121</v>
      </c>
      <c r="D31" s="192">
        <v>3</v>
      </c>
      <c r="E31" s="192"/>
    </row>
    <row r="32" spans="1:5" s="193" customFormat="1" ht="12.75">
      <c r="A32" s="70">
        <v>31</v>
      </c>
      <c r="C32" s="224" t="s">
        <v>122</v>
      </c>
      <c r="D32" s="195">
        <f>SUM(D29:D31)</f>
        <v>6</v>
      </c>
      <c r="E32" s="192"/>
    </row>
    <row r="33" spans="1:5" s="193" customFormat="1" ht="12.75">
      <c r="A33" s="70">
        <v>32</v>
      </c>
      <c r="B33" s="226" t="s">
        <v>812</v>
      </c>
      <c r="D33" s="192"/>
      <c r="E33" s="192"/>
    </row>
    <row r="34" spans="1:5" s="193" customFormat="1" ht="12.75">
      <c r="A34" s="70">
        <v>33</v>
      </c>
      <c r="B34" s="193" t="s">
        <v>817</v>
      </c>
      <c r="C34" s="193" t="s">
        <v>818</v>
      </c>
      <c r="D34" s="192">
        <v>5</v>
      </c>
      <c r="E34" s="192"/>
    </row>
    <row r="35" spans="1:5" s="193" customFormat="1" ht="12.75">
      <c r="A35" s="70">
        <v>34</v>
      </c>
      <c r="B35" s="193" t="s">
        <v>820</v>
      </c>
      <c r="C35" s="193" t="s">
        <v>821</v>
      </c>
      <c r="D35" s="192">
        <v>5</v>
      </c>
      <c r="E35" s="192"/>
    </row>
    <row r="36" spans="1:5" s="193" customFormat="1" ht="12.75">
      <c r="A36" s="70">
        <v>35</v>
      </c>
      <c r="B36" s="193" t="s">
        <v>822</v>
      </c>
      <c r="C36" s="193" t="s">
        <v>121</v>
      </c>
      <c r="D36" s="192">
        <v>5</v>
      </c>
      <c r="E36" s="192"/>
    </row>
    <row r="37" spans="1:5" s="193" customFormat="1" ht="12.75">
      <c r="A37" s="70">
        <v>36</v>
      </c>
      <c r="B37" s="193" t="s">
        <v>823</v>
      </c>
      <c r="D37" s="192"/>
      <c r="E37" s="192"/>
    </row>
    <row r="38" spans="1:5" s="193" customFormat="1" ht="12.75">
      <c r="A38" s="70">
        <v>37</v>
      </c>
      <c r="C38" s="224" t="s">
        <v>122</v>
      </c>
      <c r="D38" s="195">
        <f>SUM(D34:D37)</f>
        <v>15</v>
      </c>
      <c r="E38" s="192"/>
    </row>
    <row r="39" spans="1:5" s="193" customFormat="1" ht="12.75">
      <c r="A39" s="70">
        <v>38</v>
      </c>
      <c r="B39" s="226" t="s">
        <v>813</v>
      </c>
      <c r="D39" s="192"/>
      <c r="E39" s="192"/>
    </row>
    <row r="40" spans="1:5" s="193" customFormat="1" ht="12.75">
      <c r="A40" s="70">
        <v>39</v>
      </c>
      <c r="B40" s="193" t="s">
        <v>608</v>
      </c>
      <c r="C40" s="193" t="s">
        <v>824</v>
      </c>
      <c r="D40" s="192">
        <v>1</v>
      </c>
      <c r="E40" s="192"/>
    </row>
    <row r="41" spans="1:5" s="193" customFormat="1" ht="12.75">
      <c r="A41" s="70">
        <v>40</v>
      </c>
      <c r="B41" s="193" t="s">
        <v>790</v>
      </c>
      <c r="C41" s="193" t="s">
        <v>121</v>
      </c>
      <c r="D41" s="192">
        <v>3</v>
      </c>
      <c r="E41" s="192"/>
    </row>
    <row r="42" spans="1:5" s="193" customFormat="1" ht="12.75">
      <c r="A42" s="70">
        <v>41</v>
      </c>
      <c r="B42" s="193" t="s">
        <v>822</v>
      </c>
      <c r="C42" s="193" t="s">
        <v>121</v>
      </c>
      <c r="D42" s="192">
        <v>6</v>
      </c>
      <c r="E42" s="192"/>
    </row>
    <row r="43" spans="1:5" s="193" customFormat="1" ht="12.75">
      <c r="A43" s="70">
        <v>42</v>
      </c>
      <c r="B43" s="193" t="s">
        <v>825</v>
      </c>
      <c r="D43" s="192"/>
      <c r="E43" s="192">
        <v>3</v>
      </c>
    </row>
    <row r="44" spans="1:5" s="193" customFormat="1" ht="12.75">
      <c r="A44" s="70">
        <v>43</v>
      </c>
      <c r="B44" s="193" t="s">
        <v>826</v>
      </c>
      <c r="D44" s="192"/>
      <c r="E44" s="192"/>
    </row>
    <row r="45" spans="1:5" s="193" customFormat="1" ht="12.75">
      <c r="A45" s="70">
        <v>44</v>
      </c>
      <c r="C45" s="224" t="s">
        <v>122</v>
      </c>
      <c r="D45" s="195">
        <f>SUM(D40:D44)</f>
        <v>10</v>
      </c>
      <c r="E45" s="192"/>
    </row>
    <row r="46" spans="1:5" s="193" customFormat="1" ht="12.75">
      <c r="A46" s="70">
        <v>45</v>
      </c>
      <c r="B46" s="226" t="s">
        <v>814</v>
      </c>
      <c r="D46" s="192"/>
      <c r="E46" s="192"/>
    </row>
    <row r="47" spans="1:5" s="193" customFormat="1" ht="12.75">
      <c r="A47" s="70">
        <v>46</v>
      </c>
      <c r="B47" s="193" t="s">
        <v>790</v>
      </c>
      <c r="C47" s="193" t="s">
        <v>121</v>
      </c>
      <c r="D47" s="192">
        <v>2</v>
      </c>
      <c r="E47" s="192"/>
    </row>
    <row r="48" spans="1:5" s="193" customFormat="1" ht="12.75">
      <c r="A48" s="70">
        <v>47</v>
      </c>
      <c r="B48" s="193" t="s">
        <v>827</v>
      </c>
      <c r="D48" s="192"/>
      <c r="E48" s="192">
        <v>2</v>
      </c>
    </row>
    <row r="49" spans="1:5" s="193" customFormat="1" ht="12.75">
      <c r="A49" s="70">
        <v>48</v>
      </c>
      <c r="C49" s="224" t="s">
        <v>122</v>
      </c>
      <c r="D49" s="195">
        <f>SUM(D47:D48)</f>
        <v>2</v>
      </c>
      <c r="E49" s="192"/>
    </row>
    <row r="50" spans="1:5" s="193" customFormat="1" ht="12.75">
      <c r="A50" s="70">
        <v>49</v>
      </c>
      <c r="D50" s="192"/>
      <c r="E50" s="192"/>
    </row>
    <row r="51" spans="1:5" s="193" customFormat="1" ht="12.75">
      <c r="A51" s="70">
        <v>50</v>
      </c>
      <c r="C51" s="224" t="s">
        <v>828</v>
      </c>
      <c r="D51" s="195">
        <f>SUM(D49+D45+D38+D32)</f>
        <v>33</v>
      </c>
      <c r="E51" s="192"/>
    </row>
    <row r="52" spans="1:5" s="193" customFormat="1" ht="12.75">
      <c r="A52" s="70">
        <v>51</v>
      </c>
      <c r="D52" s="192"/>
      <c r="E52" s="192"/>
    </row>
    <row r="53" spans="1:5" s="193" customFormat="1" ht="12.75">
      <c r="A53" s="70">
        <v>52</v>
      </c>
      <c r="C53" s="193" t="s">
        <v>19</v>
      </c>
      <c r="D53" s="192">
        <f>SUM(D29+D30+D34+D40)</f>
        <v>9</v>
      </c>
      <c r="E53" s="192"/>
    </row>
    <row r="54" spans="1:5" s="193" customFormat="1" ht="12.75">
      <c r="A54" s="70">
        <v>53</v>
      </c>
      <c r="C54" s="193" t="s">
        <v>20</v>
      </c>
      <c r="D54" s="192">
        <f>SUM(D35)</f>
        <v>5</v>
      </c>
      <c r="E54" s="192"/>
    </row>
    <row r="55" spans="1:5" s="193" customFormat="1" ht="12.75">
      <c r="A55" s="70">
        <v>54</v>
      </c>
      <c r="C55" s="193" t="s">
        <v>121</v>
      </c>
      <c r="D55" s="192">
        <f>SUM(D31+D36+D41+D42+D47)</f>
        <v>19</v>
      </c>
      <c r="E55" s="192"/>
    </row>
    <row r="56" spans="1:5" s="193" customFormat="1" ht="12.75">
      <c r="A56" s="70">
        <v>55</v>
      </c>
      <c r="D56" s="192"/>
      <c r="E56" s="192"/>
    </row>
  </sheetData>
  <sheetProtection selectLockedCells="1" selectUnlockedCells="1"/>
  <mergeCells count="5">
    <mergeCell ref="D24:V24"/>
    <mergeCell ref="H25:O25"/>
    <mergeCell ref="Q25:V25"/>
    <mergeCell ref="H27:O27"/>
    <mergeCell ref="Q27:V27"/>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5.xml><?xml version="1.0" encoding="utf-8"?>
<worksheet xmlns="http://schemas.openxmlformats.org/spreadsheetml/2006/main" xmlns:r="http://schemas.openxmlformats.org/officeDocument/2006/relationships">
  <sheetPr>
    <tabColor indexed="38"/>
  </sheetPr>
  <dimension ref="A1:V53"/>
  <sheetViews>
    <sheetView zoomScale="75" zoomScaleNormal="75" workbookViewId="0" topLeftCell="A1">
      <selection activeCell="E15" sqref="E15"/>
    </sheetView>
  </sheetViews>
  <sheetFormatPr defaultColWidth="12.57421875" defaultRowHeight="15"/>
  <cols>
    <col min="1" max="1" width="5.421875" style="0" customWidth="1"/>
    <col min="2" max="2" width="33.8515625" style="0" customWidth="1"/>
    <col min="3" max="3" width="37.57421875" style="0" customWidth="1"/>
    <col min="4" max="4" width="12.8515625" style="43" customWidth="1"/>
    <col min="5" max="16384" width="12.8515625" style="0" customWidth="1"/>
  </cols>
  <sheetData>
    <row r="1" spans="1:22" ht="17.25">
      <c r="A1" s="70" t="s">
        <v>100</v>
      </c>
      <c r="B1" s="161" t="s">
        <v>829</v>
      </c>
      <c r="C1" s="33"/>
      <c r="D1" s="35"/>
      <c r="E1" s="35"/>
      <c r="F1" s="35"/>
      <c r="G1" s="35"/>
      <c r="H1" s="35"/>
      <c r="I1" s="35"/>
      <c r="J1" s="35"/>
      <c r="K1" s="35"/>
      <c r="L1" s="35"/>
      <c r="M1" s="35"/>
      <c r="N1" s="35"/>
      <c r="O1" s="35"/>
      <c r="P1" s="69"/>
      <c r="Q1" s="69"/>
      <c r="R1" s="69"/>
      <c r="S1" s="69"/>
      <c r="T1" s="69"/>
      <c r="U1" s="69"/>
      <c r="V1" s="67"/>
    </row>
    <row r="2" spans="1:22" ht="13.5">
      <c r="A2" s="70">
        <v>1</v>
      </c>
      <c r="B2" s="72" t="s">
        <v>102</v>
      </c>
      <c r="C2" s="33"/>
      <c r="D2" s="35"/>
      <c r="E2" s="35"/>
      <c r="F2" s="35"/>
      <c r="G2" s="35"/>
      <c r="H2" s="35"/>
      <c r="I2" s="35"/>
      <c r="J2" s="35"/>
      <c r="K2" s="35"/>
      <c r="L2" s="35"/>
      <c r="M2" s="35"/>
      <c r="N2" s="35"/>
      <c r="O2" s="35"/>
      <c r="P2" s="69"/>
      <c r="Q2" s="69"/>
      <c r="R2" s="69"/>
      <c r="S2" s="69"/>
      <c r="T2" s="69"/>
      <c r="U2" s="69"/>
      <c r="V2" s="67"/>
    </row>
    <row r="3" spans="1:22" ht="15">
      <c r="A3" s="70">
        <v>2</v>
      </c>
      <c r="B3" s="73" t="s">
        <v>830</v>
      </c>
      <c r="C3" s="33"/>
      <c r="D3" s="35"/>
      <c r="E3" s="35"/>
      <c r="F3" s="35"/>
      <c r="G3" s="35"/>
      <c r="H3" s="35"/>
      <c r="I3" s="35"/>
      <c r="J3" s="35"/>
      <c r="K3" s="35"/>
      <c r="L3" s="35"/>
      <c r="M3" s="35"/>
      <c r="N3" s="35"/>
      <c r="O3" s="35"/>
      <c r="P3" s="69"/>
      <c r="Q3" s="69"/>
      <c r="R3" s="69"/>
      <c r="S3" s="69"/>
      <c r="T3" s="69"/>
      <c r="U3" s="69"/>
      <c r="V3" s="67"/>
    </row>
    <row r="4" spans="1:22" ht="12.75">
      <c r="A4" s="70">
        <v>3</v>
      </c>
      <c r="B4" s="68"/>
      <c r="C4" s="33"/>
      <c r="D4" s="35"/>
      <c r="E4" s="35"/>
      <c r="F4" s="35"/>
      <c r="G4" s="35"/>
      <c r="H4" s="35"/>
      <c r="I4" s="35"/>
      <c r="J4" s="35"/>
      <c r="K4" s="35"/>
      <c r="L4" s="35"/>
      <c r="M4" s="35"/>
      <c r="N4" s="35"/>
      <c r="O4" s="35"/>
      <c r="P4" s="69"/>
      <c r="Q4" s="69"/>
      <c r="R4" s="69"/>
      <c r="S4" s="69"/>
      <c r="T4" s="69"/>
      <c r="U4" s="69"/>
      <c r="V4" s="67"/>
    </row>
    <row r="5" spans="1:22" ht="12.75">
      <c r="A5" s="70">
        <v>4</v>
      </c>
      <c r="B5" s="64" t="s">
        <v>104</v>
      </c>
      <c r="C5" s="33"/>
      <c r="D5" s="35"/>
      <c r="E5" s="35"/>
      <c r="F5" s="35"/>
      <c r="G5" s="35"/>
      <c r="H5" s="35"/>
      <c r="I5" s="35"/>
      <c r="J5" s="35"/>
      <c r="K5" s="35"/>
      <c r="L5" s="35"/>
      <c r="M5" s="35"/>
      <c r="N5" s="35"/>
      <c r="O5" s="35"/>
      <c r="P5" s="69"/>
      <c r="Q5" s="69"/>
      <c r="R5" s="69"/>
      <c r="S5" s="69"/>
      <c r="T5" s="69"/>
      <c r="U5" s="69"/>
      <c r="V5" s="67"/>
    </row>
    <row r="6" spans="1:22" ht="12.75">
      <c r="A6" s="70">
        <v>5</v>
      </c>
      <c r="B6" s="68"/>
      <c r="C6" s="33" t="s">
        <v>446</v>
      </c>
      <c r="D6" s="35"/>
      <c r="E6" s="35"/>
      <c r="F6" s="35"/>
      <c r="G6" s="35"/>
      <c r="H6" s="35"/>
      <c r="I6" s="35"/>
      <c r="J6" s="35"/>
      <c r="K6" s="35"/>
      <c r="L6" s="35"/>
      <c r="M6" s="35"/>
      <c r="N6" s="35"/>
      <c r="O6" s="35"/>
      <c r="P6" s="69"/>
      <c r="Q6" s="69"/>
      <c r="R6" s="69"/>
      <c r="S6" s="69"/>
      <c r="T6" s="69"/>
      <c r="U6" s="69"/>
      <c r="V6" s="67"/>
    </row>
    <row r="7" spans="1:22" ht="12.75">
      <c r="A7" s="70">
        <v>6</v>
      </c>
      <c r="B7" s="68"/>
      <c r="C7" s="33" t="s">
        <v>831</v>
      </c>
      <c r="D7" s="35"/>
      <c r="E7" s="35"/>
      <c r="F7" s="35"/>
      <c r="G7" s="35"/>
      <c r="H7" s="35"/>
      <c r="I7" s="35"/>
      <c r="J7" s="35"/>
      <c r="K7" s="35"/>
      <c r="L7" s="35"/>
      <c r="M7" s="35"/>
      <c r="N7" s="35"/>
      <c r="O7" s="35"/>
      <c r="P7" s="69"/>
      <c r="Q7" s="69"/>
      <c r="R7" s="69"/>
      <c r="S7" s="69"/>
      <c r="T7" s="69"/>
      <c r="U7" s="69"/>
      <c r="V7" s="67"/>
    </row>
    <row r="8" spans="1:22" ht="12.75">
      <c r="A8" s="70">
        <v>7</v>
      </c>
      <c r="B8" s="68"/>
      <c r="C8" s="33" t="s">
        <v>2</v>
      </c>
      <c r="D8" s="35"/>
      <c r="E8" s="35"/>
      <c r="F8" s="35"/>
      <c r="G8" s="35"/>
      <c r="H8" s="35"/>
      <c r="I8" s="35"/>
      <c r="J8" s="35"/>
      <c r="K8" s="35"/>
      <c r="L8" s="35"/>
      <c r="M8" s="35"/>
      <c r="N8" s="35"/>
      <c r="O8" s="35"/>
      <c r="P8" s="69"/>
      <c r="Q8" s="69"/>
      <c r="R8" s="69"/>
      <c r="S8" s="69"/>
      <c r="T8" s="69"/>
      <c r="U8" s="69"/>
      <c r="V8" s="67"/>
    </row>
    <row r="9" spans="1:22" ht="12.75">
      <c r="A9" s="70">
        <v>8</v>
      </c>
      <c r="B9" s="68"/>
      <c r="C9" s="33"/>
      <c r="D9" s="35"/>
      <c r="E9" s="35"/>
      <c r="F9" s="35"/>
      <c r="G9" s="35"/>
      <c r="H9" s="35"/>
      <c r="I9" s="35"/>
      <c r="J9" s="35"/>
      <c r="K9" s="35"/>
      <c r="L9" s="35"/>
      <c r="M9" s="35"/>
      <c r="N9" s="35"/>
      <c r="O9" s="35"/>
      <c r="P9" s="69"/>
      <c r="Q9" s="69"/>
      <c r="R9" s="69"/>
      <c r="S9" s="69"/>
      <c r="T9" s="69"/>
      <c r="U9" s="69"/>
      <c r="V9" s="67"/>
    </row>
    <row r="10" spans="1:22" ht="12.75">
      <c r="A10" s="70">
        <v>9</v>
      </c>
      <c r="B10" s="74" t="s">
        <v>117</v>
      </c>
      <c r="C10" s="33"/>
      <c r="D10" s="40" t="s">
        <v>454</v>
      </c>
      <c r="E10" s="40" t="s">
        <v>116</v>
      </c>
      <c r="F10" s="35"/>
      <c r="G10" s="35"/>
      <c r="H10" s="35"/>
      <c r="I10" s="35"/>
      <c r="J10" s="35"/>
      <c r="K10" s="35"/>
      <c r="L10" s="35"/>
      <c r="M10" s="35"/>
      <c r="N10" s="35"/>
      <c r="O10" s="35"/>
      <c r="P10" s="69"/>
      <c r="Q10" s="69"/>
      <c r="R10" s="69"/>
      <c r="S10" s="69"/>
      <c r="T10" s="69"/>
      <c r="U10" s="69"/>
      <c r="V10" s="67"/>
    </row>
    <row r="11" spans="1:22" ht="12.75">
      <c r="A11" s="70">
        <v>10</v>
      </c>
      <c r="B11" s="68"/>
      <c r="C11" s="33" t="s">
        <v>119</v>
      </c>
      <c r="D11" s="35" t="s">
        <v>2</v>
      </c>
      <c r="E11" s="35"/>
      <c r="F11" s="35"/>
      <c r="G11" s="35"/>
      <c r="H11" s="35"/>
      <c r="I11" s="35"/>
      <c r="J11" s="35"/>
      <c r="K11" s="35"/>
      <c r="L11" s="35"/>
      <c r="M11" s="35"/>
      <c r="N11" s="35"/>
      <c r="O11" s="35"/>
      <c r="P11" s="69"/>
      <c r="Q11" s="69"/>
      <c r="R11" s="69"/>
      <c r="S11" s="69"/>
      <c r="T11" s="69"/>
      <c r="U11" s="69"/>
      <c r="V11" s="67"/>
    </row>
    <row r="12" spans="1:22" ht="12.75">
      <c r="A12" s="70">
        <v>11</v>
      </c>
      <c r="B12" s="68"/>
      <c r="C12" s="33" t="s">
        <v>19</v>
      </c>
      <c r="D12" s="35">
        <v>6</v>
      </c>
      <c r="E12" s="35">
        <v>4</v>
      </c>
      <c r="F12" s="35"/>
      <c r="G12" s="35"/>
      <c r="H12" s="35"/>
      <c r="I12" s="35"/>
      <c r="J12" s="35"/>
      <c r="K12" s="35"/>
      <c r="L12" s="35"/>
      <c r="M12" s="35"/>
      <c r="N12" s="35"/>
      <c r="O12" s="35"/>
      <c r="P12" s="69"/>
      <c r="Q12" s="69"/>
      <c r="R12" s="69"/>
      <c r="S12" s="69"/>
      <c r="T12" s="69"/>
      <c r="U12" s="69"/>
      <c r="V12" s="67"/>
    </row>
    <row r="13" spans="1:22" ht="12.75">
      <c r="A13" s="70">
        <v>12</v>
      </c>
      <c r="B13" s="68"/>
      <c r="C13" s="33" t="s">
        <v>120</v>
      </c>
      <c r="D13" s="35">
        <v>23</v>
      </c>
      <c r="E13" s="35">
        <v>23</v>
      </c>
      <c r="F13" s="35"/>
      <c r="G13" s="35"/>
      <c r="H13" s="35"/>
      <c r="I13" s="35"/>
      <c r="J13" s="35"/>
      <c r="K13" s="35"/>
      <c r="L13" s="35"/>
      <c r="M13" s="35"/>
      <c r="N13" s="35"/>
      <c r="O13" s="35"/>
      <c r="P13" s="69"/>
      <c r="Q13" s="69"/>
      <c r="R13" s="69"/>
      <c r="S13" s="69"/>
      <c r="T13" s="69"/>
      <c r="U13" s="69"/>
      <c r="V13" s="67"/>
    </row>
    <row r="14" spans="1:22" ht="12.75">
      <c r="A14" s="70">
        <v>13</v>
      </c>
      <c r="B14" s="68"/>
      <c r="C14" s="33" t="s">
        <v>121</v>
      </c>
      <c r="D14" s="35">
        <v>21</v>
      </c>
      <c r="E14" s="35">
        <v>21</v>
      </c>
      <c r="F14" s="35"/>
      <c r="G14" s="35"/>
      <c r="H14" s="35"/>
      <c r="I14" s="35"/>
      <c r="J14" s="35"/>
      <c r="K14" s="35"/>
      <c r="L14" s="35"/>
      <c r="M14" s="35"/>
      <c r="N14" s="35"/>
      <c r="O14" s="35"/>
      <c r="P14" s="69"/>
      <c r="Q14" s="69"/>
      <c r="R14" s="69"/>
      <c r="S14" s="69"/>
      <c r="T14" s="69"/>
      <c r="U14" s="69"/>
      <c r="V14" s="67"/>
    </row>
    <row r="15" spans="1:22" ht="12.75">
      <c r="A15" s="70">
        <v>14</v>
      </c>
      <c r="B15" s="68"/>
      <c r="C15" s="76" t="s">
        <v>122</v>
      </c>
      <c r="D15" s="45">
        <f>SUM(D12:D14)</f>
        <v>50</v>
      </c>
      <c r="E15" s="45">
        <v>50</v>
      </c>
      <c r="F15" s="35"/>
      <c r="G15" s="35"/>
      <c r="H15" s="35"/>
      <c r="I15" s="35"/>
      <c r="J15" s="35"/>
      <c r="K15" s="35"/>
      <c r="L15" s="35"/>
      <c r="M15" s="35"/>
      <c r="N15" s="35"/>
      <c r="O15" s="35"/>
      <c r="P15" s="69"/>
      <c r="Q15" s="69"/>
      <c r="R15" s="69"/>
      <c r="S15" s="69"/>
      <c r="T15" s="69"/>
      <c r="U15" s="69"/>
      <c r="V15" s="67"/>
    </row>
    <row r="16" spans="1:22" ht="12.75">
      <c r="A16" s="70">
        <v>15</v>
      </c>
      <c r="B16" s="64" t="s">
        <v>733</v>
      </c>
      <c r="C16" s="33"/>
      <c r="D16" s="35"/>
      <c r="E16" s="35"/>
      <c r="F16" s="35"/>
      <c r="G16" s="35"/>
      <c r="H16" s="35"/>
      <c r="I16" s="35"/>
      <c r="J16" s="35"/>
      <c r="K16" s="35"/>
      <c r="L16" s="35"/>
      <c r="M16" s="35"/>
      <c r="N16" s="35"/>
      <c r="O16" s="35"/>
      <c r="P16" s="69"/>
      <c r="Q16" s="69"/>
      <c r="R16" s="69"/>
      <c r="S16" s="69"/>
      <c r="T16" s="69"/>
      <c r="U16" s="69"/>
      <c r="V16" s="67"/>
    </row>
    <row r="17" spans="1:22" ht="12.75">
      <c r="A17" s="70">
        <v>16</v>
      </c>
      <c r="B17" s="33" t="s">
        <v>126</v>
      </c>
      <c r="C17" s="33"/>
      <c r="D17" s="35"/>
      <c r="E17" s="35"/>
      <c r="F17" s="35"/>
      <c r="G17" s="35"/>
      <c r="H17" s="35"/>
      <c r="I17" s="35"/>
      <c r="J17" s="35"/>
      <c r="K17" s="35"/>
      <c r="L17" s="35"/>
      <c r="M17" s="35"/>
      <c r="N17" s="35"/>
      <c r="O17" s="35"/>
      <c r="P17" s="69"/>
      <c r="Q17" s="69"/>
      <c r="R17" s="69"/>
      <c r="S17" s="69"/>
      <c r="T17" s="69"/>
      <c r="U17" s="69"/>
      <c r="V17" s="67"/>
    </row>
    <row r="18" spans="1:22" ht="12.75">
      <c r="A18" s="70">
        <v>17</v>
      </c>
      <c r="B18" s="68"/>
      <c r="C18" s="33" t="s">
        <v>266</v>
      </c>
      <c r="D18" s="122">
        <v>12</v>
      </c>
      <c r="E18" s="35"/>
      <c r="F18" s="35"/>
      <c r="G18" s="35"/>
      <c r="H18" s="35"/>
      <c r="I18" s="35"/>
      <c r="J18" s="35"/>
      <c r="K18" s="35"/>
      <c r="L18" s="35"/>
      <c r="M18" s="35"/>
      <c r="N18" s="35"/>
      <c r="O18" s="35"/>
      <c r="P18" s="69"/>
      <c r="Q18" s="69"/>
      <c r="R18" s="69"/>
      <c r="S18" s="69"/>
      <c r="T18" s="69"/>
      <c r="U18" s="69"/>
      <c r="V18" s="67"/>
    </row>
    <row r="19" spans="1:22" ht="12.75">
      <c r="A19" s="70">
        <v>18</v>
      </c>
      <c r="B19" s="68"/>
      <c r="C19" s="33" t="s">
        <v>832</v>
      </c>
      <c r="D19" s="122">
        <v>9</v>
      </c>
      <c r="E19" s="35"/>
      <c r="F19" s="35"/>
      <c r="G19" s="35"/>
      <c r="H19" s="35"/>
      <c r="I19" s="35"/>
      <c r="J19" s="35"/>
      <c r="K19" s="35"/>
      <c r="L19" s="35"/>
      <c r="M19" s="35"/>
      <c r="N19" s="35"/>
      <c r="O19" s="35"/>
      <c r="P19" s="69"/>
      <c r="Q19" s="69"/>
      <c r="R19" s="69"/>
      <c r="S19" s="69"/>
      <c r="T19" s="69"/>
      <c r="U19" s="69"/>
      <c r="V19" s="67"/>
    </row>
    <row r="20" spans="1:22" ht="12.75">
      <c r="A20" s="70">
        <v>19</v>
      </c>
      <c r="B20" s="68"/>
      <c r="C20" s="76" t="s">
        <v>739</v>
      </c>
      <c r="D20" s="120">
        <f>SUM(D18:D18)</f>
        <v>12</v>
      </c>
      <c r="E20" s="35"/>
      <c r="F20" s="35"/>
      <c r="G20" s="35"/>
      <c r="H20" s="35"/>
      <c r="I20" s="35"/>
      <c r="J20" s="35"/>
      <c r="K20" s="35"/>
      <c r="L20" s="35"/>
      <c r="M20" s="35"/>
      <c r="N20" s="35"/>
      <c r="O20" s="35"/>
      <c r="P20" s="69"/>
      <c r="Q20" s="69"/>
      <c r="R20" s="69"/>
      <c r="S20" s="69"/>
      <c r="T20" s="69"/>
      <c r="U20" s="69"/>
      <c r="V20" s="67"/>
    </row>
    <row r="21" spans="1:5" ht="12.75">
      <c r="A21" s="70">
        <v>20</v>
      </c>
      <c r="E21" s="43"/>
    </row>
    <row r="22" spans="1:5" ht="12.75">
      <c r="A22" s="70">
        <v>21</v>
      </c>
      <c r="E22" s="43"/>
    </row>
    <row r="23" spans="1:22" ht="12.75">
      <c r="A23" s="70">
        <v>22</v>
      </c>
      <c r="B23" s="202" t="s">
        <v>740</v>
      </c>
      <c r="C23" s="33"/>
      <c r="D23" s="35"/>
      <c r="E23" s="35"/>
      <c r="F23" s="35"/>
      <c r="G23" s="35"/>
      <c r="H23" s="35"/>
      <c r="I23" s="35"/>
      <c r="J23" s="35"/>
      <c r="K23" s="35"/>
      <c r="L23" s="35"/>
      <c r="M23" s="35"/>
      <c r="N23" s="35"/>
      <c r="O23" s="35"/>
      <c r="Q23" s="69"/>
      <c r="R23" s="69"/>
      <c r="S23" s="69"/>
      <c r="T23" s="69"/>
      <c r="U23" s="69"/>
      <c r="V23" s="69"/>
    </row>
    <row r="24" spans="1:22" ht="12.75">
      <c r="A24" s="70">
        <v>23</v>
      </c>
      <c r="B24" s="33" t="s">
        <v>135</v>
      </c>
      <c r="C24" s="80"/>
      <c r="D24" s="35" t="s">
        <v>3</v>
      </c>
      <c r="E24" s="35"/>
      <c r="F24" s="35"/>
      <c r="G24" s="35"/>
      <c r="H24" s="35"/>
      <c r="I24" s="35"/>
      <c r="J24" s="35"/>
      <c r="K24" s="35"/>
      <c r="L24" s="35"/>
      <c r="M24" s="35"/>
      <c r="N24" s="35"/>
      <c r="O24" s="35"/>
      <c r="P24" s="35"/>
      <c r="Q24" s="35"/>
      <c r="R24" s="35"/>
      <c r="S24" s="35"/>
      <c r="T24" s="35"/>
      <c r="U24" s="35"/>
      <c r="V24" s="35"/>
    </row>
    <row r="25" spans="1:22" ht="12.75">
      <c r="A25" s="70">
        <v>24</v>
      </c>
      <c r="B25" s="68"/>
      <c r="C25" s="33" t="s">
        <v>136</v>
      </c>
      <c r="D25" s="35"/>
      <c r="E25" s="43"/>
      <c r="F25" s="35"/>
      <c r="G25" s="35"/>
      <c r="H25" s="49" t="s">
        <v>137</v>
      </c>
      <c r="I25" s="49"/>
      <c r="J25" s="49"/>
      <c r="K25" s="49"/>
      <c r="L25" s="49"/>
      <c r="M25" s="49"/>
      <c r="N25" s="49"/>
      <c r="O25" s="49"/>
      <c r="Q25" s="35" t="s">
        <v>139</v>
      </c>
      <c r="R25" s="35"/>
      <c r="S25" s="35"/>
      <c r="T25" s="35"/>
      <c r="U25" s="35"/>
      <c r="V25" s="35"/>
    </row>
    <row r="26" spans="1:22" ht="12.75">
      <c r="A26" s="70">
        <v>25</v>
      </c>
      <c r="B26" s="68"/>
      <c r="C26" s="68"/>
      <c r="D26" s="51" t="s">
        <v>138</v>
      </c>
      <c r="E26" s="81" t="s">
        <v>273</v>
      </c>
      <c r="F26" s="51" t="s">
        <v>140</v>
      </c>
      <c r="G26" s="51" t="s">
        <v>141</v>
      </c>
      <c r="H26" s="52" t="s">
        <v>142</v>
      </c>
      <c r="I26" s="52" t="s">
        <v>143</v>
      </c>
      <c r="J26" s="52" t="s">
        <v>144</v>
      </c>
      <c r="K26" s="53" t="s">
        <v>145</v>
      </c>
      <c r="L26" s="53" t="s">
        <v>146</v>
      </c>
      <c r="M26" s="53" t="s">
        <v>147</v>
      </c>
      <c r="N26" s="53" t="s">
        <v>148</v>
      </c>
      <c r="O26" s="53" t="s">
        <v>149</v>
      </c>
      <c r="Q26" s="81" t="s">
        <v>24</v>
      </c>
      <c r="R26" s="69" t="s">
        <v>274</v>
      </c>
      <c r="S26" s="69" t="s">
        <v>275</v>
      </c>
      <c r="T26" s="81" t="s">
        <v>276</v>
      </c>
      <c r="U26" s="81" t="s">
        <v>277</v>
      </c>
      <c r="V26" s="81" t="s">
        <v>278</v>
      </c>
    </row>
    <row r="27" spans="1:22" ht="13.5">
      <c r="A27" s="70">
        <v>26</v>
      </c>
      <c r="B27" s="50">
        <v>1</v>
      </c>
      <c r="C27" s="35">
        <v>2</v>
      </c>
      <c r="D27" s="35">
        <v>3</v>
      </c>
      <c r="E27" s="43"/>
      <c r="F27" s="35">
        <v>4</v>
      </c>
      <c r="G27" s="35">
        <v>5</v>
      </c>
      <c r="H27" s="35">
        <v>6</v>
      </c>
      <c r="I27" s="35"/>
      <c r="J27" s="35"/>
      <c r="K27" s="35"/>
      <c r="L27" s="35"/>
      <c r="M27" s="35"/>
      <c r="N27" s="35"/>
      <c r="O27" s="35"/>
      <c r="Q27" s="35">
        <v>7</v>
      </c>
      <c r="R27" s="35"/>
      <c r="S27" s="35"/>
      <c r="T27" s="35"/>
      <c r="U27" s="35"/>
      <c r="V27" s="35"/>
    </row>
    <row r="28" spans="1:22" ht="13.5">
      <c r="A28" s="70">
        <v>27</v>
      </c>
      <c r="B28" s="203" t="s">
        <v>446</v>
      </c>
      <c r="C28" s="204"/>
      <c r="D28" s="205"/>
      <c r="E28" s="205"/>
      <c r="F28" s="205" t="s">
        <v>439</v>
      </c>
      <c r="G28" s="35"/>
      <c r="H28" s="35"/>
      <c r="I28" s="35"/>
      <c r="J28" s="35"/>
      <c r="K28" s="35"/>
      <c r="L28" s="35"/>
      <c r="M28" s="35"/>
      <c r="N28" s="35"/>
      <c r="O28" s="35"/>
      <c r="Q28" s="69"/>
      <c r="R28" s="69"/>
      <c r="S28" s="69"/>
      <c r="T28" s="69"/>
      <c r="U28" s="69"/>
      <c r="V28" s="69"/>
    </row>
    <row r="29" spans="1:4" ht="12.75">
      <c r="A29" s="70">
        <v>28</v>
      </c>
      <c r="B29" s="193" t="s">
        <v>597</v>
      </c>
      <c r="C29" s="193" t="s">
        <v>173</v>
      </c>
      <c r="D29" s="192">
        <v>1</v>
      </c>
    </row>
    <row r="30" spans="1:6" ht="12.75">
      <c r="A30" s="70">
        <v>29</v>
      </c>
      <c r="B30" s="193" t="s">
        <v>833</v>
      </c>
      <c r="C30" s="193" t="s">
        <v>743</v>
      </c>
      <c r="D30" s="192">
        <v>1</v>
      </c>
      <c r="F30" s="193" t="s">
        <v>834</v>
      </c>
    </row>
    <row r="31" spans="1:6" ht="12.75">
      <c r="A31" s="70">
        <v>30</v>
      </c>
      <c r="B31" s="193" t="s">
        <v>835</v>
      </c>
      <c r="C31" s="193" t="s">
        <v>460</v>
      </c>
      <c r="D31" s="192">
        <v>1</v>
      </c>
      <c r="F31" s="193" t="s">
        <v>834</v>
      </c>
    </row>
    <row r="32" spans="1:4" ht="12.75">
      <c r="A32" s="70">
        <v>31</v>
      </c>
      <c r="B32" s="193" t="s">
        <v>334</v>
      </c>
      <c r="C32" s="193" t="s">
        <v>334</v>
      </c>
      <c r="D32" s="192">
        <v>1</v>
      </c>
    </row>
    <row r="33" spans="1:4" ht="12.75">
      <c r="A33" s="70">
        <v>32</v>
      </c>
      <c r="B33" s="193" t="s">
        <v>746</v>
      </c>
      <c r="C33" s="193" t="s">
        <v>181</v>
      </c>
      <c r="D33" s="192">
        <v>1</v>
      </c>
    </row>
    <row r="34" spans="1:4" ht="12.75">
      <c r="A34" s="70">
        <v>33</v>
      </c>
      <c r="B34" s="193"/>
      <c r="C34" s="224" t="s">
        <v>122</v>
      </c>
      <c r="D34" s="195">
        <f>SUM(D29:D33)</f>
        <v>5</v>
      </c>
    </row>
    <row r="35" spans="1:4" ht="12.75">
      <c r="A35" s="70">
        <v>34</v>
      </c>
      <c r="B35" s="226" t="s">
        <v>831</v>
      </c>
      <c r="C35" s="193"/>
      <c r="D35" s="192"/>
    </row>
    <row r="36" spans="1:4" ht="12.75">
      <c r="A36" s="70">
        <v>35</v>
      </c>
      <c r="B36" s="193" t="s">
        <v>363</v>
      </c>
      <c r="C36" s="193"/>
      <c r="D36" s="192"/>
    </row>
    <row r="37" spans="1:5" ht="12.75">
      <c r="A37" s="70">
        <v>36</v>
      </c>
      <c r="B37" s="193" t="s">
        <v>781</v>
      </c>
      <c r="C37" s="193" t="s">
        <v>289</v>
      </c>
      <c r="D37" s="192">
        <v>1</v>
      </c>
      <c r="E37" s="192"/>
    </row>
    <row r="38" spans="1:5" ht="12.75">
      <c r="A38" s="70">
        <v>37</v>
      </c>
      <c r="B38" s="193" t="s">
        <v>835</v>
      </c>
      <c r="C38" s="193" t="s">
        <v>315</v>
      </c>
      <c r="D38" s="192">
        <v>1</v>
      </c>
      <c r="E38" s="192"/>
    </row>
    <row r="39" spans="1:5" ht="12.75">
      <c r="A39" s="70">
        <v>38</v>
      </c>
      <c r="B39" s="193" t="s">
        <v>489</v>
      </c>
      <c r="C39" s="193" t="s">
        <v>628</v>
      </c>
      <c r="D39" s="192">
        <v>6</v>
      </c>
      <c r="E39" s="192"/>
    </row>
    <row r="40" spans="1:5" ht="12.75">
      <c r="A40" s="70">
        <v>39</v>
      </c>
      <c r="B40" s="193" t="s">
        <v>836</v>
      </c>
      <c r="C40" s="193" t="s">
        <v>121</v>
      </c>
      <c r="D40" s="192">
        <v>3</v>
      </c>
      <c r="E40" s="192"/>
    </row>
    <row r="41" spans="1:5" ht="12.75">
      <c r="A41" s="70">
        <v>40</v>
      </c>
      <c r="B41" s="193" t="s">
        <v>790</v>
      </c>
      <c r="C41" s="193" t="s">
        <v>121</v>
      </c>
      <c r="D41" s="192">
        <v>4</v>
      </c>
      <c r="E41" s="192"/>
    </row>
    <row r="42" spans="1:5" ht="12.75">
      <c r="A42" s="70">
        <v>41</v>
      </c>
      <c r="B42" s="193" t="s">
        <v>832</v>
      </c>
      <c r="C42" s="193"/>
      <c r="D42" s="192"/>
      <c r="E42" s="192">
        <v>3</v>
      </c>
    </row>
    <row r="43" spans="1:5" ht="12.75">
      <c r="A43" s="70">
        <v>42</v>
      </c>
      <c r="B43" s="193" t="s">
        <v>837</v>
      </c>
      <c r="C43" s="193"/>
      <c r="D43" s="192"/>
      <c r="E43" s="192">
        <v>3</v>
      </c>
    </row>
    <row r="44" spans="1:5" ht="12.75">
      <c r="A44" s="70">
        <v>43</v>
      </c>
      <c r="B44" s="193" t="s">
        <v>838</v>
      </c>
      <c r="C44" s="193"/>
      <c r="D44" s="192"/>
      <c r="E44" s="192">
        <v>1</v>
      </c>
    </row>
    <row r="45" spans="1:5" ht="12.75">
      <c r="A45" s="70">
        <v>44</v>
      </c>
      <c r="B45" s="193"/>
      <c r="C45" s="224" t="s">
        <v>122</v>
      </c>
      <c r="D45" s="195">
        <f>SUM(D37:D44)</f>
        <v>15</v>
      </c>
      <c r="E45" s="192"/>
    </row>
    <row r="46" spans="1:5" ht="12.75">
      <c r="A46" s="70">
        <v>45</v>
      </c>
      <c r="B46" s="193"/>
      <c r="C46" s="193"/>
      <c r="D46" s="192"/>
      <c r="E46" s="192"/>
    </row>
    <row r="47" spans="1:5" ht="12.75">
      <c r="A47" s="70">
        <v>46</v>
      </c>
      <c r="B47" s="193"/>
      <c r="C47" s="224" t="s">
        <v>326</v>
      </c>
      <c r="D47" s="195">
        <f>SUM(D45*3+D34)</f>
        <v>50</v>
      </c>
      <c r="E47" s="192"/>
    </row>
    <row r="48" spans="1:5" ht="12.75">
      <c r="A48" s="70">
        <v>47</v>
      </c>
      <c r="B48" s="193"/>
      <c r="C48" s="193"/>
      <c r="D48" s="192"/>
      <c r="E48" s="192"/>
    </row>
    <row r="49" spans="1:5" ht="12.75">
      <c r="A49" s="70">
        <v>48</v>
      </c>
      <c r="B49" s="193"/>
      <c r="C49" s="193"/>
      <c r="D49" s="192"/>
      <c r="E49" s="192"/>
    </row>
    <row r="50" spans="1:5" ht="12.75">
      <c r="A50" s="70">
        <v>49</v>
      </c>
      <c r="C50" t="s">
        <v>19</v>
      </c>
      <c r="D50" s="43">
        <f>SUM(D29+D30+D31+D37*3)</f>
        <v>6</v>
      </c>
      <c r="E50" s="192"/>
    </row>
    <row r="51" spans="1:5" ht="12.75">
      <c r="A51" s="70">
        <v>50</v>
      </c>
      <c r="C51" t="s">
        <v>20</v>
      </c>
      <c r="D51" s="43">
        <f>SUM(D32+D33+D38*3+D39*3)</f>
        <v>23</v>
      </c>
      <c r="E51" s="192"/>
    </row>
    <row r="52" spans="1:5" ht="12.75">
      <c r="A52" s="70">
        <v>51</v>
      </c>
      <c r="C52" t="s">
        <v>121</v>
      </c>
      <c r="D52" s="43">
        <f>SUM(D40*3+D41*3)</f>
        <v>21</v>
      </c>
      <c r="E52" s="192"/>
    </row>
    <row r="53" spans="1:5" ht="12.75">
      <c r="A53" s="70">
        <v>52</v>
      </c>
      <c r="D53" s="43">
        <f>SUM(D50:D52)</f>
        <v>50</v>
      </c>
      <c r="E53" s="192"/>
    </row>
  </sheetData>
  <sheetProtection selectLockedCells="1" selectUnlockedCells="1"/>
  <mergeCells count="5">
    <mergeCell ref="D24:V24"/>
    <mergeCell ref="H25:O25"/>
    <mergeCell ref="Q25:V25"/>
    <mergeCell ref="H27:O27"/>
    <mergeCell ref="Q27:V27"/>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6.xml><?xml version="1.0" encoding="utf-8"?>
<worksheet xmlns="http://schemas.openxmlformats.org/spreadsheetml/2006/main" xmlns:r="http://schemas.openxmlformats.org/officeDocument/2006/relationships">
  <sheetPr>
    <tabColor indexed="45"/>
  </sheetPr>
  <dimension ref="A1:IV46"/>
  <sheetViews>
    <sheetView zoomScale="75" zoomScaleNormal="75" workbookViewId="0" topLeftCell="A1">
      <selection activeCell="C47" sqref="C47"/>
    </sheetView>
  </sheetViews>
  <sheetFormatPr defaultColWidth="12.57421875" defaultRowHeight="15"/>
  <cols>
    <col min="1" max="1" width="24.8515625" style="67" customWidth="1"/>
    <col min="2" max="4" width="20.28125" style="69" customWidth="1"/>
    <col min="5" max="5" width="21.140625" style="69" customWidth="1"/>
    <col min="6" max="16384" width="12.8515625" style="67" customWidth="1"/>
  </cols>
  <sheetData>
    <row r="1" ht="15">
      <c r="A1" s="228" t="s">
        <v>839</v>
      </c>
    </row>
    <row r="2" spans="1:6" ht="61.5">
      <c r="A2" s="67" t="s">
        <v>10</v>
      </c>
      <c r="B2" s="229" t="s">
        <v>840</v>
      </c>
      <c r="C2" s="229" t="s">
        <v>841</v>
      </c>
      <c r="D2" s="229" t="s">
        <v>842</v>
      </c>
      <c r="E2" s="229" t="s">
        <v>843</v>
      </c>
      <c r="F2"/>
    </row>
    <row r="3" spans="1:6" ht="26.25" customHeight="1">
      <c r="A3"/>
      <c r="B3" s="167" t="s">
        <v>844</v>
      </c>
      <c r="C3" s="167" t="s">
        <v>845</v>
      </c>
      <c r="D3" s="167" t="s">
        <v>845</v>
      </c>
      <c r="E3" s="167" t="s">
        <v>845</v>
      </c>
      <c r="F3" s="69" t="s">
        <v>846</v>
      </c>
    </row>
    <row r="4" spans="1:6" ht="12.75">
      <c r="A4" s="67" t="s">
        <v>847</v>
      </c>
      <c r="C4" s="230">
        <v>15738</v>
      </c>
      <c r="D4" s="230">
        <v>15738</v>
      </c>
      <c r="E4" s="230">
        <v>15919</v>
      </c>
      <c r="F4" s="69"/>
    </row>
    <row r="5" spans="1:6" ht="12.75">
      <c r="A5" s="67" t="s">
        <v>848</v>
      </c>
      <c r="D5" s="231"/>
      <c r="E5" s="231"/>
      <c r="F5" s="69"/>
    </row>
    <row r="6" spans="1:6" ht="12.75">
      <c r="A6" s="67" t="s">
        <v>849</v>
      </c>
      <c r="B6" s="69">
        <v>84</v>
      </c>
      <c r="C6" s="231">
        <v>82</v>
      </c>
      <c r="D6" s="231">
        <v>82</v>
      </c>
      <c r="E6" s="231">
        <v>80</v>
      </c>
      <c r="F6" s="69">
        <f aca="true" t="shared" si="0" ref="F6:F20">E6-C6</f>
        <v>-2</v>
      </c>
    </row>
    <row r="7" spans="1:6" ht="12.75">
      <c r="A7" s="67" t="s">
        <v>850</v>
      </c>
      <c r="B7" s="69">
        <v>641</v>
      </c>
      <c r="C7" s="231">
        <v>662</v>
      </c>
      <c r="D7" s="232">
        <v>662</v>
      </c>
      <c r="E7" s="232">
        <v>649</v>
      </c>
      <c r="F7" s="69">
        <f t="shared" si="0"/>
        <v>-13</v>
      </c>
    </row>
    <row r="8" spans="1:6" ht="12.75">
      <c r="A8" s="67" t="s">
        <v>850</v>
      </c>
      <c r="B8" s="69">
        <v>641</v>
      </c>
      <c r="C8" s="231">
        <v>662</v>
      </c>
      <c r="D8" s="231">
        <v>662</v>
      </c>
      <c r="E8" s="231">
        <v>649</v>
      </c>
      <c r="F8" s="69">
        <f t="shared" si="0"/>
        <v>-13</v>
      </c>
    </row>
    <row r="9" spans="1:6" ht="12.75">
      <c r="A9" s="67" t="s">
        <v>850</v>
      </c>
      <c r="B9" s="167">
        <v>641</v>
      </c>
      <c r="C9" s="233">
        <v>662</v>
      </c>
      <c r="D9" s="233">
        <v>662</v>
      </c>
      <c r="E9" s="233">
        <v>649</v>
      </c>
      <c r="F9" s="69">
        <f t="shared" si="0"/>
        <v>-13</v>
      </c>
    </row>
    <row r="10" spans="1:6" ht="12.75">
      <c r="A10" s="67" t="s">
        <v>851</v>
      </c>
      <c r="B10" s="69">
        <v>195</v>
      </c>
      <c r="C10" s="231">
        <v>203</v>
      </c>
      <c r="D10" s="232">
        <v>203</v>
      </c>
      <c r="E10" s="232">
        <v>197</v>
      </c>
      <c r="F10" s="69">
        <f t="shared" si="0"/>
        <v>-6</v>
      </c>
    </row>
    <row r="11" spans="1:6" ht="12.75">
      <c r="A11" s="67" t="s">
        <v>852</v>
      </c>
      <c r="B11" s="69">
        <v>225</v>
      </c>
      <c r="C11" s="231">
        <v>220</v>
      </c>
      <c r="D11" s="232">
        <v>220</v>
      </c>
      <c r="E11" s="232">
        <v>214</v>
      </c>
      <c r="F11" s="69">
        <f t="shared" si="0"/>
        <v>-6</v>
      </c>
    </row>
    <row r="12" spans="1:6" ht="12.75">
      <c r="A12" s="67" t="s">
        <v>853</v>
      </c>
      <c r="B12" s="69">
        <v>61</v>
      </c>
      <c r="C12" s="231">
        <v>71</v>
      </c>
      <c r="D12" s="232">
        <v>71</v>
      </c>
      <c r="E12" s="232">
        <v>69</v>
      </c>
      <c r="F12" s="69">
        <f t="shared" si="0"/>
        <v>-2</v>
      </c>
    </row>
    <row r="13" spans="1:6" ht="12.75">
      <c r="A13" s="67" t="s">
        <v>854</v>
      </c>
      <c r="B13" s="69">
        <v>102</v>
      </c>
      <c r="C13" s="231">
        <v>96</v>
      </c>
      <c r="D13" s="232">
        <v>96</v>
      </c>
      <c r="E13" s="232">
        <v>94</v>
      </c>
      <c r="F13" s="69">
        <f t="shared" si="0"/>
        <v>-2</v>
      </c>
    </row>
    <row r="14" spans="1:6" ht="12.75">
      <c r="A14" s="67" t="s">
        <v>855</v>
      </c>
      <c r="B14" s="69">
        <v>148</v>
      </c>
      <c r="C14" s="231">
        <v>143</v>
      </c>
      <c r="D14" s="232">
        <v>143</v>
      </c>
      <c r="E14" s="232">
        <v>141</v>
      </c>
      <c r="F14" s="69">
        <f t="shared" si="0"/>
        <v>-2</v>
      </c>
    </row>
    <row r="15" spans="1:6" ht="12.75">
      <c r="A15" s="67" t="s">
        <v>856</v>
      </c>
      <c r="B15" s="167">
        <v>105</v>
      </c>
      <c r="C15" s="234">
        <v>105</v>
      </c>
      <c r="D15" s="234">
        <v>73</v>
      </c>
      <c r="E15" s="233">
        <v>73</v>
      </c>
      <c r="F15" s="69">
        <f t="shared" si="0"/>
        <v>-32</v>
      </c>
    </row>
    <row r="16" spans="1:6" ht="12.75">
      <c r="A16" s="67" t="s">
        <v>857</v>
      </c>
      <c r="B16" s="69">
        <v>80</v>
      </c>
      <c r="C16" s="231">
        <v>73</v>
      </c>
      <c r="D16" s="231">
        <v>73</v>
      </c>
      <c r="E16" s="231">
        <v>72</v>
      </c>
      <c r="F16" s="69">
        <f t="shared" si="0"/>
        <v>-1</v>
      </c>
    </row>
    <row r="17" spans="1:6" ht="12.75">
      <c r="A17" s="67" t="s">
        <v>858</v>
      </c>
      <c r="C17" s="235">
        <v>123</v>
      </c>
      <c r="D17" s="235">
        <v>121</v>
      </c>
      <c r="E17" s="231">
        <v>121</v>
      </c>
      <c r="F17" s="69">
        <f t="shared" si="0"/>
        <v>-2</v>
      </c>
    </row>
    <row r="18" spans="1:6" ht="12.75">
      <c r="A18" s="67" t="s">
        <v>859</v>
      </c>
      <c r="C18" s="235">
        <v>110</v>
      </c>
      <c r="D18" s="235">
        <v>109</v>
      </c>
      <c r="E18" s="231">
        <v>109</v>
      </c>
      <c r="F18" s="69">
        <f t="shared" si="0"/>
        <v>-1</v>
      </c>
    </row>
    <row r="19" spans="1:6" ht="12.75">
      <c r="A19" s="67" t="s">
        <v>860</v>
      </c>
      <c r="B19" s="69">
        <v>33</v>
      </c>
      <c r="C19" s="69">
        <v>33</v>
      </c>
      <c r="D19" s="232">
        <v>33</v>
      </c>
      <c r="E19" s="232">
        <v>32</v>
      </c>
      <c r="F19" s="69">
        <f t="shared" si="0"/>
        <v>-1</v>
      </c>
    </row>
    <row r="20" spans="1:6" ht="12.75">
      <c r="A20" s="67" t="s">
        <v>93</v>
      </c>
      <c r="C20" s="236">
        <v>50</v>
      </c>
      <c r="E20" s="236">
        <v>48</v>
      </c>
      <c r="F20" s="69">
        <f t="shared" si="0"/>
        <v>-2</v>
      </c>
    </row>
    <row r="21" spans="1:6" ht="12.75">
      <c r="A21" s="237" t="s">
        <v>861</v>
      </c>
      <c r="B21" s="69">
        <v>196</v>
      </c>
      <c r="F21" s="69"/>
    </row>
    <row r="22" ht="12.75">
      <c r="F22" s="69"/>
    </row>
    <row r="23" spans="1:6" ht="12.75">
      <c r="A23" s="197" t="s">
        <v>22</v>
      </c>
      <c r="B23" s="69">
        <f>SUM(B6:B22)</f>
        <v>3152</v>
      </c>
      <c r="C23" s="69">
        <f>SUM(C6:C22)</f>
        <v>3295</v>
      </c>
      <c r="D23" s="69">
        <f>SUM(D6:D22)</f>
        <v>3210</v>
      </c>
      <c r="E23" s="69">
        <f>SUM(E6:E20)</f>
        <v>3197</v>
      </c>
      <c r="F23" s="69">
        <f>SUM(F6:F20)</f>
        <v>-98</v>
      </c>
    </row>
    <row r="24" spans="1:6" ht="61.5" customHeight="1">
      <c r="A24" s="68" t="s">
        <v>862</v>
      </c>
      <c r="B24" s="68"/>
      <c r="C24" s="238" t="s">
        <v>863</v>
      </c>
      <c r="D24" s="238" t="s">
        <v>863</v>
      </c>
      <c r="F24" s="69"/>
    </row>
    <row r="25" spans="1:3" ht="12.75">
      <c r="A25" s="68"/>
      <c r="C25" s="238"/>
    </row>
    <row r="26" spans="1:3" ht="15">
      <c r="A26" s="228" t="s">
        <v>864</v>
      </c>
      <c r="C26" s="238"/>
    </row>
    <row r="27" spans="1:4" ht="37.5">
      <c r="A27" s="67" t="s">
        <v>10</v>
      </c>
      <c r="B27" s="69" t="s">
        <v>865</v>
      </c>
      <c r="C27"/>
      <c r="D27" s="229" t="s">
        <v>866</v>
      </c>
    </row>
    <row r="28" spans="1:256" ht="12.75">
      <c r="A28" s="166" t="s">
        <v>867</v>
      </c>
      <c r="B28" s="167" t="s">
        <v>868</v>
      </c>
      <c r="C28" s="167" t="s">
        <v>869</v>
      </c>
      <c r="D28" s="167" t="s">
        <v>869</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t="s">
        <v>870</v>
      </c>
      <c r="B29" s="43">
        <v>39</v>
      </c>
      <c r="C29" s="43">
        <v>41</v>
      </c>
      <c r="D29" s="43">
        <v>41</v>
      </c>
      <c r="E29" s="69" t="s">
        <v>2</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t="s">
        <v>871</v>
      </c>
      <c r="B30" s="43">
        <v>124</v>
      </c>
      <c r="C30" s="43">
        <v>125</v>
      </c>
      <c r="D30" s="239">
        <v>123</v>
      </c>
      <c r="E30" s="69">
        <f aca="true" t="shared" si="1" ref="E30:E32">D30-C30</f>
        <v>-2</v>
      </c>
      <c r="F30" s="67" t="s">
        <v>872</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t="s">
        <v>871</v>
      </c>
      <c r="B31" s="43">
        <v>124</v>
      </c>
      <c r="C31" s="43">
        <v>125</v>
      </c>
      <c r="D31" s="239">
        <v>123</v>
      </c>
      <c r="E31" s="69">
        <f t="shared" si="1"/>
        <v>-2</v>
      </c>
      <c r="F31" s="67" t="s">
        <v>872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t="s">
        <v>871</v>
      </c>
      <c r="B32" s="43">
        <v>124</v>
      </c>
      <c r="C32" s="43">
        <v>125</v>
      </c>
      <c r="D32" s="239">
        <v>123</v>
      </c>
      <c r="E32" s="69">
        <f t="shared" si="1"/>
        <v>-2</v>
      </c>
      <c r="F32" s="67" t="s">
        <v>872</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t="s">
        <v>873</v>
      </c>
      <c r="B33" s="43"/>
      <c r="C33" s="43">
        <v>56</v>
      </c>
      <c r="D33" s="43">
        <v>56</v>
      </c>
      <c r="E33" s="69" t="s">
        <v>2</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t="s">
        <v>874</v>
      </c>
      <c r="B34" s="43">
        <v>30</v>
      </c>
      <c r="C34" s="43">
        <v>30</v>
      </c>
      <c r="D34" s="43">
        <v>30</v>
      </c>
      <c r="E34" s="69" t="s">
        <v>2</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t="s">
        <v>875</v>
      </c>
      <c r="B35" s="43">
        <v>40</v>
      </c>
      <c r="C35" s="43">
        <v>49</v>
      </c>
      <c r="D35" s="239">
        <v>45</v>
      </c>
      <c r="E35" s="69">
        <f aca="true" t="shared" si="2" ref="E35:E37">D35-C35</f>
        <v>-4</v>
      </c>
      <c r="F35" s="67" t="s">
        <v>876</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6" ht="12.75">
      <c r="A36" s="67" t="s">
        <v>877</v>
      </c>
      <c r="B36" s="69">
        <v>33</v>
      </c>
      <c r="C36" s="69">
        <v>33</v>
      </c>
      <c r="D36" s="239">
        <v>31</v>
      </c>
      <c r="E36" s="69">
        <f t="shared" si="2"/>
        <v>-2</v>
      </c>
      <c r="F36" s="67" t="s">
        <v>872</v>
      </c>
    </row>
    <row r="37" spans="1:6" ht="12.75">
      <c r="A37" s="67" t="s">
        <v>878</v>
      </c>
      <c r="B37" s="69">
        <v>43</v>
      </c>
      <c r="C37" s="69">
        <v>43</v>
      </c>
      <c r="D37" s="239">
        <v>41</v>
      </c>
      <c r="E37" s="69">
        <f t="shared" si="2"/>
        <v>-2</v>
      </c>
      <c r="F37" s="67" t="s">
        <v>879</v>
      </c>
    </row>
    <row r="38" spans="1:5" ht="12.75">
      <c r="A38" s="67" t="s">
        <v>880</v>
      </c>
      <c r="B38" s="69">
        <v>79</v>
      </c>
      <c r="C38" s="69">
        <v>29</v>
      </c>
      <c r="D38" s="69">
        <v>29</v>
      </c>
      <c r="E38" s="69" t="s">
        <v>2</v>
      </c>
    </row>
    <row r="39" spans="1:5" ht="12.75">
      <c r="A39" s="67" t="s">
        <v>881</v>
      </c>
      <c r="B39" s="69">
        <v>6</v>
      </c>
      <c r="C39" s="69">
        <v>6</v>
      </c>
      <c r="D39" s="69">
        <v>6</v>
      </c>
      <c r="E39" s="69" t="s">
        <v>2</v>
      </c>
    </row>
    <row r="40" spans="1:5" s="166" customFormat="1" ht="12.75">
      <c r="A40" s="240" t="s">
        <v>22</v>
      </c>
      <c r="B40" s="167">
        <f>SUM(B29:B39)</f>
        <v>642</v>
      </c>
      <c r="C40" s="167">
        <f>SUM(C29:C39)</f>
        <v>662</v>
      </c>
      <c r="D40" s="167">
        <f>SUM(D29:D39)</f>
        <v>648</v>
      </c>
      <c r="E40" s="167">
        <f>SUM(E30:E39)</f>
        <v>-14</v>
      </c>
    </row>
    <row r="41" spans="1:5" ht="24.75">
      <c r="A41"/>
      <c r="C41" s="167" t="s">
        <v>2</v>
      </c>
      <c r="D41" s="241" t="s">
        <v>882</v>
      </c>
      <c r="E41" s="69" t="s">
        <v>2</v>
      </c>
    </row>
    <row r="43" spans="1:4" ht="12.75">
      <c r="A43" s="67" t="s">
        <v>19</v>
      </c>
      <c r="B43" s="69">
        <v>61</v>
      </c>
      <c r="C43" s="69">
        <v>59</v>
      </c>
      <c r="D43" s="69">
        <v>48</v>
      </c>
    </row>
    <row r="44" spans="1:4" ht="12.75">
      <c r="A44" s="67" t="s">
        <v>20</v>
      </c>
      <c r="B44" s="69">
        <v>226</v>
      </c>
      <c r="C44" s="69">
        <v>223</v>
      </c>
      <c r="D44" s="69">
        <v>221</v>
      </c>
    </row>
    <row r="45" spans="1:4" ht="12.75">
      <c r="A45" s="67" t="s">
        <v>764</v>
      </c>
      <c r="B45" s="69">
        <v>354</v>
      </c>
      <c r="C45" s="69">
        <v>379</v>
      </c>
      <c r="D45" s="69">
        <v>379</v>
      </c>
    </row>
    <row r="46" spans="2:4" ht="12.75">
      <c r="B46" s="167">
        <f>SUM(B43:B45)</f>
        <v>641</v>
      </c>
      <c r="C46" s="167">
        <f>SUM(C43:C45)</f>
        <v>661</v>
      </c>
      <c r="D46" s="167">
        <f>SUM(D43:D45)</f>
        <v>648</v>
      </c>
    </row>
  </sheetData>
  <sheetProtection selectLockedCells="1" selectUnlockedCells="1"/>
  <mergeCells count="1">
    <mergeCell ref="A24:B24"/>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7.xml><?xml version="1.0" encoding="utf-8"?>
<worksheet xmlns="http://schemas.openxmlformats.org/spreadsheetml/2006/main" xmlns:r="http://schemas.openxmlformats.org/officeDocument/2006/relationships">
  <sheetPr>
    <tabColor indexed="57"/>
  </sheetPr>
  <dimension ref="A1:X33"/>
  <sheetViews>
    <sheetView zoomScale="75" zoomScaleNormal="75" workbookViewId="0" topLeftCell="A1">
      <selection activeCell="G12" sqref="G12"/>
    </sheetView>
  </sheetViews>
  <sheetFormatPr defaultColWidth="12.57421875" defaultRowHeight="15"/>
  <cols>
    <col min="1" max="1" width="16.00390625" style="0" customWidth="1"/>
    <col min="2" max="2" width="9.140625" style="43" customWidth="1"/>
    <col min="3" max="4" width="7.28125" style="43" customWidth="1"/>
    <col min="5" max="5" width="7.8515625" style="167" customWidth="1"/>
    <col min="6" max="6" width="7.7109375" style="43" customWidth="1"/>
    <col min="7" max="11" width="7.28125" style="43" customWidth="1"/>
    <col min="12" max="15" width="7.140625" style="124" customWidth="1"/>
    <col min="16" max="16" width="9.28125" style="124" customWidth="1"/>
    <col min="17" max="18" width="7.140625" style="124" customWidth="1"/>
    <col min="19" max="19" width="9.00390625" style="124" customWidth="1"/>
    <col min="20" max="20" width="9.140625" style="43" customWidth="1"/>
    <col min="21" max="21" width="11.140625" style="43" customWidth="1"/>
    <col min="22" max="22" width="7.28125" style="43" customWidth="1"/>
    <col min="23" max="16384" width="12.8515625" style="0" customWidth="1"/>
  </cols>
  <sheetData>
    <row r="1" ht="21" customHeight="1">
      <c r="A1" s="38" t="s">
        <v>883</v>
      </c>
    </row>
    <row r="2" spans="1:23" s="166" customFormat="1" ht="24.75">
      <c r="A2" s="166" t="s">
        <v>17</v>
      </c>
      <c r="B2" s="167" t="s">
        <v>19</v>
      </c>
      <c r="C2" s="167" t="s">
        <v>20</v>
      </c>
      <c r="D2" s="167" t="s">
        <v>764</v>
      </c>
      <c r="E2" s="167" t="s">
        <v>22</v>
      </c>
      <c r="F2" s="167" t="s">
        <v>6</v>
      </c>
      <c r="G2" s="167" t="s">
        <v>884</v>
      </c>
      <c r="H2" s="167" t="s">
        <v>885</v>
      </c>
      <c r="I2" s="167" t="s">
        <v>886</v>
      </c>
      <c r="J2" s="241" t="s">
        <v>887</v>
      </c>
      <c r="K2" s="167" t="s">
        <v>9</v>
      </c>
      <c r="L2" s="45" t="s">
        <v>51</v>
      </c>
      <c r="M2" s="45" t="s">
        <v>130</v>
      </c>
      <c r="N2" s="45" t="s">
        <v>48</v>
      </c>
      <c r="O2" s="45" t="s">
        <v>888</v>
      </c>
      <c r="P2" s="45" t="s">
        <v>5</v>
      </c>
      <c r="Q2" s="45" t="s">
        <v>24</v>
      </c>
      <c r="R2" s="45" t="s">
        <v>12</v>
      </c>
      <c r="S2" s="45" t="s">
        <v>13</v>
      </c>
      <c r="T2" s="167" t="s">
        <v>4</v>
      </c>
      <c r="U2" s="241" t="s">
        <v>36</v>
      </c>
      <c r="V2" s="167"/>
      <c r="W2" s="166" t="s">
        <v>10</v>
      </c>
    </row>
    <row r="3" spans="1:23" ht="12.75">
      <c r="A3" s="242" t="s">
        <v>889</v>
      </c>
      <c r="B3" s="43">
        <v>85</v>
      </c>
      <c r="C3" s="43">
        <v>135</v>
      </c>
      <c r="D3" s="43">
        <v>119</v>
      </c>
      <c r="E3" s="167">
        <v>339</v>
      </c>
      <c r="F3" s="167">
        <v>39</v>
      </c>
      <c r="G3" s="43">
        <v>23</v>
      </c>
      <c r="H3" s="43">
        <v>16</v>
      </c>
      <c r="I3" s="43">
        <v>3</v>
      </c>
      <c r="M3" s="124">
        <v>2</v>
      </c>
      <c r="N3" s="124">
        <v>131</v>
      </c>
      <c r="O3" s="124">
        <v>118</v>
      </c>
      <c r="P3" s="124">
        <v>2</v>
      </c>
      <c r="Q3" s="124">
        <v>2</v>
      </c>
      <c r="R3" s="124">
        <v>32</v>
      </c>
      <c r="S3" s="124">
        <v>11</v>
      </c>
      <c r="T3" s="43">
        <v>45</v>
      </c>
      <c r="U3" s="43">
        <v>4</v>
      </c>
      <c r="W3" t="s">
        <v>890</v>
      </c>
    </row>
    <row r="4" spans="2:22" s="166" customFormat="1" ht="12.75">
      <c r="B4" s="167"/>
      <c r="C4" s="167"/>
      <c r="D4" s="167"/>
      <c r="E4" s="167"/>
      <c r="F4" s="167"/>
      <c r="G4" s="167"/>
      <c r="H4" s="167"/>
      <c r="I4" s="167"/>
      <c r="J4" s="241"/>
      <c r="K4" s="167"/>
      <c r="L4" s="45"/>
      <c r="M4" s="45"/>
      <c r="N4" s="45"/>
      <c r="O4" s="45"/>
      <c r="P4" s="45"/>
      <c r="Q4" s="45"/>
      <c r="R4" s="45"/>
      <c r="S4" s="45"/>
      <c r="T4" s="167"/>
      <c r="U4" s="241"/>
      <c r="V4" s="167"/>
    </row>
    <row r="5" spans="1:24" ht="12.75">
      <c r="A5" s="243" t="s">
        <v>97</v>
      </c>
      <c r="B5" s="43">
        <v>101</v>
      </c>
      <c r="C5" s="43">
        <v>211</v>
      </c>
      <c r="D5" s="43">
        <v>212</v>
      </c>
      <c r="E5" s="167">
        <v>524</v>
      </c>
      <c r="F5" s="167">
        <v>39</v>
      </c>
      <c r="G5" s="43">
        <v>32</v>
      </c>
      <c r="H5" s="43">
        <v>7</v>
      </c>
      <c r="I5" s="43">
        <v>3</v>
      </c>
      <c r="K5" s="43">
        <v>2</v>
      </c>
      <c r="L5" s="124">
        <v>18</v>
      </c>
      <c r="M5" s="124">
        <v>2</v>
      </c>
      <c r="N5" s="124">
        <v>145</v>
      </c>
      <c r="O5" s="124">
        <v>165</v>
      </c>
      <c r="P5" s="124">
        <v>2</v>
      </c>
      <c r="Q5" s="124">
        <v>2</v>
      </c>
      <c r="R5" s="124">
        <v>64</v>
      </c>
      <c r="S5" s="124">
        <v>8</v>
      </c>
      <c r="T5" s="43">
        <v>74</v>
      </c>
      <c r="U5" s="43">
        <v>4</v>
      </c>
      <c r="W5" t="s">
        <v>890</v>
      </c>
      <c r="X5" t="s">
        <v>891</v>
      </c>
    </row>
    <row r="6" spans="1:23" ht="12.75">
      <c r="A6" s="244" t="s">
        <v>98</v>
      </c>
      <c r="B6" s="43">
        <v>89</v>
      </c>
      <c r="C6" s="43">
        <v>194</v>
      </c>
      <c r="D6" s="43">
        <v>187</v>
      </c>
      <c r="E6" s="167">
        <f>SUM(B6:D6)</f>
        <v>470</v>
      </c>
      <c r="F6" s="167">
        <v>39</v>
      </c>
      <c r="G6" s="43">
        <v>32</v>
      </c>
      <c r="H6" s="43">
        <v>7</v>
      </c>
      <c r="I6" s="43">
        <v>3</v>
      </c>
      <c r="K6" s="43">
        <v>2</v>
      </c>
      <c r="L6" s="124">
        <v>6</v>
      </c>
      <c r="N6" s="124">
        <v>133</v>
      </c>
      <c r="O6" s="124">
        <v>162</v>
      </c>
      <c r="P6" s="124">
        <v>2</v>
      </c>
      <c r="Q6" s="124">
        <v>2</v>
      </c>
      <c r="R6" s="124">
        <v>61</v>
      </c>
      <c r="S6" s="124">
        <v>7</v>
      </c>
      <c r="T6" s="43">
        <f>SUM(Q6:S6)</f>
        <v>70</v>
      </c>
      <c r="U6" s="43" t="s">
        <v>99</v>
      </c>
      <c r="W6" t="s">
        <v>727</v>
      </c>
    </row>
    <row r="7" spans="1:24" ht="12.75">
      <c r="A7" t="s">
        <v>892</v>
      </c>
      <c r="E7" s="167">
        <v>401</v>
      </c>
      <c r="F7" s="167">
        <v>32</v>
      </c>
      <c r="G7" s="43">
        <v>32</v>
      </c>
      <c r="H7" s="43">
        <v>0</v>
      </c>
      <c r="L7" s="124">
        <v>0</v>
      </c>
      <c r="X7" t="s">
        <v>893</v>
      </c>
    </row>
    <row r="8" ht="12.75">
      <c r="F8" s="167"/>
    </row>
    <row r="9" spans="1:23" ht="12.75">
      <c r="A9" t="s">
        <v>894</v>
      </c>
      <c r="B9" s="43">
        <v>48</v>
      </c>
      <c r="C9" s="43">
        <v>101</v>
      </c>
      <c r="D9" s="43">
        <v>76</v>
      </c>
      <c r="E9" s="167">
        <v>225</v>
      </c>
      <c r="F9" s="167">
        <v>21</v>
      </c>
      <c r="G9" s="43" t="s">
        <v>895</v>
      </c>
      <c r="I9" s="43">
        <v>4</v>
      </c>
      <c r="J9" s="43">
        <v>2</v>
      </c>
      <c r="K9" s="43">
        <v>2</v>
      </c>
      <c r="N9" s="124">
        <v>58</v>
      </c>
      <c r="O9" s="124">
        <v>56</v>
      </c>
      <c r="Q9" s="124">
        <v>2</v>
      </c>
      <c r="R9" s="124">
        <v>25</v>
      </c>
      <c r="S9" s="124">
        <v>6</v>
      </c>
      <c r="T9" s="43">
        <v>33</v>
      </c>
      <c r="U9" s="43">
        <v>7</v>
      </c>
      <c r="W9" t="s">
        <v>890</v>
      </c>
    </row>
    <row r="10" spans="1:23" ht="12.75">
      <c r="A10" t="s">
        <v>896</v>
      </c>
      <c r="B10" s="43">
        <v>52</v>
      </c>
      <c r="C10" s="43">
        <v>118</v>
      </c>
      <c r="D10" s="43">
        <v>131</v>
      </c>
      <c r="E10" s="167">
        <v>301</v>
      </c>
      <c r="F10" s="167">
        <v>21</v>
      </c>
      <c r="G10" s="43" t="s">
        <v>897</v>
      </c>
      <c r="I10" s="43">
        <v>4</v>
      </c>
      <c r="J10" s="43">
        <v>2</v>
      </c>
      <c r="K10" s="43">
        <v>2</v>
      </c>
      <c r="N10" s="124">
        <v>131</v>
      </c>
      <c r="O10" s="124">
        <v>71</v>
      </c>
      <c r="Q10" s="124">
        <v>2</v>
      </c>
      <c r="R10" s="124">
        <v>35</v>
      </c>
      <c r="S10" s="124">
        <v>5</v>
      </c>
      <c r="T10" s="43">
        <v>42</v>
      </c>
      <c r="U10" s="43">
        <v>7</v>
      </c>
      <c r="W10" t="s">
        <v>890</v>
      </c>
    </row>
    <row r="11" spans="1:23" ht="12.75">
      <c r="A11" t="s">
        <v>898</v>
      </c>
      <c r="B11" s="43">
        <v>76</v>
      </c>
      <c r="C11" s="43">
        <v>165</v>
      </c>
      <c r="D11" s="43">
        <v>127</v>
      </c>
      <c r="E11" s="167">
        <v>368</v>
      </c>
      <c r="F11" s="167">
        <v>35</v>
      </c>
      <c r="G11" s="43" t="s">
        <v>899</v>
      </c>
      <c r="I11" s="43">
        <v>1</v>
      </c>
      <c r="M11" s="124">
        <v>2</v>
      </c>
      <c r="N11" s="124">
        <v>70</v>
      </c>
      <c r="O11" s="124">
        <v>125</v>
      </c>
      <c r="Q11" s="124">
        <v>2</v>
      </c>
      <c r="R11" s="124">
        <v>55</v>
      </c>
      <c r="S11" s="124">
        <v>9</v>
      </c>
      <c r="T11" s="43">
        <v>66</v>
      </c>
      <c r="U11" s="43">
        <v>5</v>
      </c>
      <c r="W11" t="s">
        <v>890</v>
      </c>
    </row>
    <row r="12" spans="1:23" ht="12.75">
      <c r="A12" t="s">
        <v>900</v>
      </c>
      <c r="B12" s="43">
        <v>67</v>
      </c>
      <c r="C12" s="43">
        <v>151</v>
      </c>
      <c r="D12" s="43">
        <v>165</v>
      </c>
      <c r="E12" s="167">
        <v>383</v>
      </c>
      <c r="F12" s="167">
        <v>21</v>
      </c>
      <c r="G12" s="43">
        <v>21</v>
      </c>
      <c r="I12" s="43">
        <v>3</v>
      </c>
      <c r="K12" s="43">
        <v>2</v>
      </c>
      <c r="L12" s="124">
        <v>6</v>
      </c>
      <c r="M12" s="124">
        <v>2</v>
      </c>
      <c r="W12" t="s">
        <v>901</v>
      </c>
    </row>
    <row r="13" ht="12.75">
      <c r="F13" s="167"/>
    </row>
    <row r="15" ht="15">
      <c r="A15" s="38" t="s">
        <v>902</v>
      </c>
    </row>
    <row r="16" ht="15">
      <c r="A16" s="38" t="s">
        <v>903</v>
      </c>
    </row>
    <row r="17" spans="1:5" ht="12.75">
      <c r="A17" t="s">
        <v>18</v>
      </c>
      <c r="E17" s="167">
        <v>3152</v>
      </c>
    </row>
    <row r="18" spans="1:5" ht="12.75">
      <c r="A18" t="s">
        <v>904</v>
      </c>
      <c r="E18" s="167">
        <v>3215</v>
      </c>
    </row>
    <row r="19" spans="1:5" ht="12.75">
      <c r="A19" t="s">
        <v>905</v>
      </c>
      <c r="E19" s="167">
        <v>3197</v>
      </c>
    </row>
    <row r="21" ht="15">
      <c r="A21" s="38" t="s">
        <v>906</v>
      </c>
    </row>
    <row r="22" spans="1:5" ht="12.75">
      <c r="A22" s="245" t="s">
        <v>18</v>
      </c>
      <c r="B22" s="246" t="s">
        <v>889</v>
      </c>
      <c r="E22" s="167">
        <f>E17+E3</f>
        <v>3491</v>
      </c>
    </row>
    <row r="23" spans="1:5" ht="12.75">
      <c r="A23" s="245" t="s">
        <v>18</v>
      </c>
      <c r="B23" s="247" t="s">
        <v>97</v>
      </c>
      <c r="E23" s="167">
        <f>E17+E5</f>
        <v>3676</v>
      </c>
    </row>
    <row r="24" spans="1:5" ht="12.75">
      <c r="A24" s="248" t="s">
        <v>904</v>
      </c>
      <c r="B24" s="246" t="s">
        <v>889</v>
      </c>
      <c r="E24" s="167">
        <f>E18+E3</f>
        <v>3554</v>
      </c>
    </row>
    <row r="25" spans="1:5" ht="12.75">
      <c r="A25" s="248" t="s">
        <v>904</v>
      </c>
      <c r="B25" s="247" t="s">
        <v>97</v>
      </c>
      <c r="E25" s="167">
        <f>E18+E5</f>
        <v>3739</v>
      </c>
    </row>
    <row r="26" spans="1:5" ht="12.75">
      <c r="A26" s="248" t="s">
        <v>904</v>
      </c>
      <c r="B26" s="244" t="s">
        <v>98</v>
      </c>
      <c r="E26" s="167">
        <f>E18+E6</f>
        <v>3685</v>
      </c>
    </row>
    <row r="27" spans="1:5" ht="12.75">
      <c r="A27" s="249" t="s">
        <v>905</v>
      </c>
      <c r="B27" s="247" t="s">
        <v>97</v>
      </c>
      <c r="E27" s="167">
        <f>E19+E5</f>
        <v>3721</v>
      </c>
    </row>
    <row r="28" spans="1:5" ht="12.75">
      <c r="A28" s="249" t="s">
        <v>905</v>
      </c>
      <c r="B28" s="244" t="s">
        <v>98</v>
      </c>
      <c r="E28" s="167">
        <f>E19+E6</f>
        <v>3667</v>
      </c>
    </row>
    <row r="29" spans="1:5" ht="12.75">
      <c r="A29" s="249" t="s">
        <v>905</v>
      </c>
      <c r="B29" t="s">
        <v>892</v>
      </c>
      <c r="E29" s="167">
        <f>E19+E7</f>
        <v>3598</v>
      </c>
    </row>
    <row r="30" spans="1:5" ht="12.75">
      <c r="A30" s="249" t="s">
        <v>905</v>
      </c>
      <c r="B30" t="s">
        <v>894</v>
      </c>
      <c r="E30" s="167">
        <f>E19+E9</f>
        <v>3422</v>
      </c>
    </row>
    <row r="31" spans="1:5" ht="12.75">
      <c r="A31" s="249" t="s">
        <v>905</v>
      </c>
      <c r="B31" t="s">
        <v>896</v>
      </c>
      <c r="E31" s="167">
        <f>E19+E10</f>
        <v>3498</v>
      </c>
    </row>
    <row r="32" spans="1:6" ht="12.75">
      <c r="A32" s="249" t="s">
        <v>905</v>
      </c>
      <c r="B32" t="s">
        <v>898</v>
      </c>
      <c r="E32" s="167">
        <f>E19+E11</f>
        <v>3565</v>
      </c>
      <c r="F32" s="43" t="s">
        <v>2</v>
      </c>
    </row>
    <row r="33" spans="1:5" ht="12.75">
      <c r="A33" s="249" t="s">
        <v>905</v>
      </c>
      <c r="B33" t="s">
        <v>900</v>
      </c>
      <c r="E33" s="167">
        <f>E19+E12</f>
        <v>3580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8.xml><?xml version="1.0" encoding="utf-8"?>
<worksheet xmlns="http://schemas.openxmlformats.org/spreadsheetml/2006/main" xmlns:r="http://schemas.openxmlformats.org/officeDocument/2006/relationships">
  <sheetPr>
    <tabColor indexed="48"/>
  </sheetPr>
  <dimension ref="A1:I28"/>
  <sheetViews>
    <sheetView zoomScale="75" zoomScaleNormal="75" workbookViewId="0" topLeftCell="A1">
      <selection activeCell="A33" sqref="A33"/>
    </sheetView>
  </sheetViews>
  <sheetFormatPr defaultColWidth="12.57421875" defaultRowHeight="15"/>
  <cols>
    <col min="1" max="1" width="60.7109375" style="0" customWidth="1"/>
    <col min="2" max="2" width="15.421875" style="0" customWidth="1"/>
    <col min="3" max="5" width="12.8515625" style="0" customWidth="1"/>
    <col min="6" max="6" width="12.8515625" style="166" customWidth="1"/>
    <col min="7" max="7" width="12.8515625" style="0" customWidth="1"/>
    <col min="8" max="8" width="14.421875" style="43" customWidth="1"/>
    <col min="9" max="9" width="25.7109375" style="0" customWidth="1"/>
    <col min="10" max="16384" width="12.8515625" style="0" customWidth="1"/>
  </cols>
  <sheetData>
    <row r="1" spans="1:2" ht="12.75">
      <c r="A1" s="166" t="s">
        <v>907</v>
      </c>
      <c r="B1" s="166"/>
    </row>
    <row r="2" spans="1:9" s="240" customFormat="1" ht="12.75">
      <c r="A2" s="167" t="s">
        <v>10</v>
      </c>
      <c r="B2" s="167" t="s">
        <v>17</v>
      </c>
      <c r="C2" s="240" t="s">
        <v>19</v>
      </c>
      <c r="D2" s="240" t="s">
        <v>20</v>
      </c>
      <c r="E2" s="240" t="s">
        <v>908</v>
      </c>
      <c r="F2" s="240" t="s">
        <v>22</v>
      </c>
      <c r="G2" s="240" t="s">
        <v>909</v>
      </c>
      <c r="H2" s="167" t="s">
        <v>6</v>
      </c>
      <c r="I2" s="167" t="s">
        <v>910</v>
      </c>
    </row>
    <row r="3" ht="12.75">
      <c r="A3" s="166">
        <v>1943</v>
      </c>
    </row>
    <row r="4" spans="1:9" ht="12.75">
      <c r="A4" t="s">
        <v>911</v>
      </c>
      <c r="B4" s="250" t="s">
        <v>912</v>
      </c>
      <c r="C4">
        <v>358</v>
      </c>
      <c r="D4">
        <v>782</v>
      </c>
      <c r="E4">
        <v>1416</v>
      </c>
      <c r="F4" s="251">
        <v>2441</v>
      </c>
      <c r="I4" s="250" t="s">
        <v>913</v>
      </c>
    </row>
    <row r="5" spans="1:8" ht="12.75">
      <c r="A5" t="s">
        <v>914</v>
      </c>
      <c r="B5" s="252" t="s">
        <v>915</v>
      </c>
      <c r="C5">
        <v>282</v>
      </c>
      <c r="D5">
        <v>981</v>
      </c>
      <c r="E5">
        <v>1901</v>
      </c>
      <c r="F5" s="253">
        <v>3164</v>
      </c>
      <c r="G5">
        <v>280</v>
      </c>
      <c r="H5"/>
    </row>
    <row r="6" spans="1:8" ht="12.75">
      <c r="A6" t="s">
        <v>916</v>
      </c>
      <c r="B6" s="252" t="s">
        <v>915</v>
      </c>
      <c r="F6" s="253">
        <v>3215</v>
      </c>
      <c r="G6">
        <v>280</v>
      </c>
      <c r="H6"/>
    </row>
    <row r="7" spans="1:9" ht="12.75">
      <c r="A7" t="s">
        <v>917</v>
      </c>
      <c r="B7" s="252" t="s">
        <v>915</v>
      </c>
      <c r="F7" s="253">
        <v>3215</v>
      </c>
      <c r="G7">
        <v>280</v>
      </c>
      <c r="I7" t="s">
        <v>2</v>
      </c>
    </row>
    <row r="8" spans="1:6" ht="12.75">
      <c r="A8" t="s">
        <v>918</v>
      </c>
      <c r="B8" s="252" t="s">
        <v>915</v>
      </c>
      <c r="C8">
        <v>344</v>
      </c>
      <c r="D8">
        <v>969</v>
      </c>
      <c r="E8">
        <v>1902</v>
      </c>
      <c r="F8" s="253">
        <v>3215</v>
      </c>
    </row>
    <row r="9" spans="1:6" ht="12.75">
      <c r="A9" t="s">
        <v>919</v>
      </c>
      <c r="B9" s="252" t="s">
        <v>915</v>
      </c>
      <c r="C9">
        <v>296</v>
      </c>
      <c r="D9">
        <v>1011</v>
      </c>
      <c r="E9">
        <v>1905</v>
      </c>
      <c r="F9" s="253">
        <v>3219</v>
      </c>
    </row>
    <row r="10" spans="1:9" ht="12.75">
      <c r="A10" t="s">
        <v>920</v>
      </c>
      <c r="B10" s="254" t="s">
        <v>912</v>
      </c>
      <c r="C10">
        <v>384</v>
      </c>
      <c r="D10">
        <v>1210</v>
      </c>
      <c r="E10">
        <v>2092</v>
      </c>
      <c r="F10" s="255">
        <v>3686</v>
      </c>
      <c r="G10">
        <v>280</v>
      </c>
      <c r="H10" s="43" t="s">
        <v>921</v>
      </c>
      <c r="I10" t="s">
        <v>97</v>
      </c>
    </row>
    <row r="11" spans="1:9" ht="12.75">
      <c r="A11" t="s">
        <v>922</v>
      </c>
      <c r="B11" s="254" t="s">
        <v>912</v>
      </c>
      <c r="F11" s="255">
        <v>3683</v>
      </c>
      <c r="G11">
        <v>280</v>
      </c>
      <c r="H11" s="43" t="s">
        <v>97</v>
      </c>
      <c r="I11" t="s">
        <v>923</v>
      </c>
    </row>
    <row r="12" spans="1:8" ht="12.75">
      <c r="A12" t="s">
        <v>924</v>
      </c>
      <c r="B12" s="245" t="s">
        <v>912</v>
      </c>
      <c r="C12">
        <v>374</v>
      </c>
      <c r="D12">
        <v>1204</v>
      </c>
      <c r="E12">
        <v>2135</v>
      </c>
      <c r="F12" s="256">
        <v>3713</v>
      </c>
      <c r="H12" s="43" t="s">
        <v>96</v>
      </c>
    </row>
    <row r="13" spans="1:6" ht="12.75">
      <c r="A13" t="s">
        <v>925</v>
      </c>
      <c r="B13" s="245" t="s">
        <v>912</v>
      </c>
      <c r="C13">
        <v>374</v>
      </c>
      <c r="D13">
        <v>1204</v>
      </c>
      <c r="E13">
        <v>2135</v>
      </c>
      <c r="F13" s="256">
        <v>3713</v>
      </c>
    </row>
    <row r="14" spans="1:8" ht="12.75">
      <c r="A14" t="s">
        <v>926</v>
      </c>
      <c r="B14" s="245" t="s">
        <v>912</v>
      </c>
      <c r="C14">
        <v>362</v>
      </c>
      <c r="D14">
        <v>1208</v>
      </c>
      <c r="E14">
        <v>2136</v>
      </c>
      <c r="F14" s="256">
        <v>3706</v>
      </c>
      <c r="H14" s="43" t="s">
        <v>927</v>
      </c>
    </row>
    <row r="16" ht="12.75">
      <c r="A16" s="166">
        <v>1944</v>
      </c>
    </row>
    <row r="17" spans="1:6" ht="12.75">
      <c r="A17" s="257" t="s">
        <v>928</v>
      </c>
      <c r="B17" s="252" t="s">
        <v>915</v>
      </c>
      <c r="C17">
        <v>284</v>
      </c>
      <c r="D17">
        <v>1004</v>
      </c>
      <c r="E17">
        <v>1924</v>
      </c>
      <c r="F17" s="253">
        <v>3212</v>
      </c>
    </row>
    <row r="18" spans="1:9" ht="12.75">
      <c r="A18" s="257" t="s">
        <v>928</v>
      </c>
      <c r="B18" t="s">
        <v>96</v>
      </c>
      <c r="C18">
        <v>89</v>
      </c>
      <c r="D18">
        <v>197</v>
      </c>
      <c r="E18">
        <v>187</v>
      </c>
      <c r="F18" s="166">
        <v>473</v>
      </c>
      <c r="H18" s="43" t="s">
        <v>921</v>
      </c>
      <c r="I18" s="43" t="s">
        <v>97</v>
      </c>
    </row>
    <row r="19" spans="1:8" s="237" customFormat="1" ht="12.75">
      <c r="A19" s="258" t="s">
        <v>928</v>
      </c>
      <c r="B19" s="259" t="s">
        <v>22</v>
      </c>
      <c r="C19" s="237">
        <v>373</v>
      </c>
      <c r="D19" s="237">
        <v>1201</v>
      </c>
      <c r="E19" s="237">
        <v>2111</v>
      </c>
      <c r="F19" s="260">
        <v>3685</v>
      </c>
      <c r="H19" s="261"/>
    </row>
    <row r="20" spans="1:9" s="237" customFormat="1" ht="12.75">
      <c r="A20" t="s">
        <v>929</v>
      </c>
      <c r="B20" s="254" t="s">
        <v>912</v>
      </c>
      <c r="C20"/>
      <c r="D20"/>
      <c r="E20"/>
      <c r="F20" s="255">
        <v>3685</v>
      </c>
      <c r="G20"/>
      <c r="H20" s="43" t="s">
        <v>921</v>
      </c>
      <c r="I20" s="43" t="s">
        <v>97</v>
      </c>
    </row>
    <row r="21" spans="1:6" ht="12.75">
      <c r="A21" t="s">
        <v>930</v>
      </c>
      <c r="B21" s="252" t="s">
        <v>915</v>
      </c>
      <c r="F21" s="253">
        <v>3207</v>
      </c>
    </row>
    <row r="22" spans="1:7" ht="12.75">
      <c r="A22" t="s">
        <v>931</v>
      </c>
      <c r="B22" s="252" t="s">
        <v>915</v>
      </c>
      <c r="C22">
        <v>296</v>
      </c>
      <c r="D22">
        <v>1004</v>
      </c>
      <c r="E22">
        <v>1904</v>
      </c>
      <c r="F22" s="253">
        <v>3204</v>
      </c>
      <c r="G22">
        <v>280</v>
      </c>
    </row>
    <row r="23" spans="1:8" ht="12.75">
      <c r="A23" t="s">
        <v>932</v>
      </c>
      <c r="B23" s="262" t="s">
        <v>912</v>
      </c>
      <c r="C23">
        <v>367</v>
      </c>
      <c r="D23">
        <v>1147</v>
      </c>
      <c r="E23">
        <v>2010</v>
      </c>
      <c r="F23" s="263">
        <v>3524</v>
      </c>
      <c r="G23">
        <v>344</v>
      </c>
      <c r="H23" s="43" t="s">
        <v>933</v>
      </c>
    </row>
    <row r="24" spans="1:9" ht="12.75">
      <c r="A24" t="s">
        <v>932</v>
      </c>
      <c r="B24" s="262" t="s">
        <v>912</v>
      </c>
      <c r="C24">
        <v>367</v>
      </c>
      <c r="D24">
        <v>1316</v>
      </c>
      <c r="E24">
        <v>2001</v>
      </c>
      <c r="F24" s="263">
        <v>3524</v>
      </c>
      <c r="G24">
        <v>344</v>
      </c>
      <c r="H24" s="43" t="s">
        <v>934</v>
      </c>
      <c r="I24" t="s">
        <v>898</v>
      </c>
    </row>
    <row r="25" spans="1:9" ht="12.75">
      <c r="A25" t="s">
        <v>935</v>
      </c>
      <c r="B25" s="262" t="s">
        <v>912</v>
      </c>
      <c r="F25" s="263">
        <v>3579</v>
      </c>
      <c r="H25" s="43" t="s">
        <v>933</v>
      </c>
      <c r="I25" t="s">
        <v>898</v>
      </c>
    </row>
    <row r="26" ht="12.75">
      <c r="A26" s="166">
        <v>1945</v>
      </c>
    </row>
    <row r="27" spans="1:9" ht="12.75">
      <c r="A27" t="s">
        <v>936</v>
      </c>
      <c r="B27" s="248" t="s">
        <v>912</v>
      </c>
      <c r="F27" s="264">
        <v>3614</v>
      </c>
      <c r="H27" s="43" t="s">
        <v>937</v>
      </c>
      <c r="I27" s="43" t="s">
        <v>898</v>
      </c>
    </row>
    <row r="28" spans="1:8" ht="12.75">
      <c r="A28" t="s">
        <v>938</v>
      </c>
      <c r="B28" t="s">
        <v>915</v>
      </c>
      <c r="C28">
        <v>372</v>
      </c>
      <c r="D28">
        <v>1316</v>
      </c>
      <c r="E28">
        <v>1797</v>
      </c>
      <c r="F28" s="166">
        <v>3485</v>
      </c>
      <c r="G28">
        <v>245</v>
      </c>
      <c r="H28" s="43" t="s">
        <v>937</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19.xml><?xml version="1.0" encoding="utf-8"?>
<worksheet xmlns="http://schemas.openxmlformats.org/spreadsheetml/2006/main" xmlns:r="http://schemas.openxmlformats.org/officeDocument/2006/relationships">
  <sheetPr>
    <tabColor indexed="29"/>
  </sheetPr>
  <dimension ref="A1:AQ34"/>
  <sheetViews>
    <sheetView zoomScale="75" zoomScaleNormal="75" workbookViewId="0" topLeftCell="A1">
      <selection activeCell="AF18" sqref="AF18"/>
    </sheetView>
  </sheetViews>
  <sheetFormatPr defaultColWidth="12.57421875" defaultRowHeight="15"/>
  <cols>
    <col min="1" max="1" width="21.28125" style="0" customWidth="1"/>
    <col min="2" max="8" width="10.421875" style="0" customWidth="1"/>
    <col min="9" max="9" width="10.28125" style="0" customWidth="1"/>
    <col min="10" max="11" width="10.421875" style="0" customWidth="1"/>
    <col min="12" max="13" width="8.421875" style="237" customWidth="1"/>
    <col min="14" max="14" width="12.8515625" style="0" customWidth="1"/>
    <col min="15" max="15" width="31.8515625" style="0" customWidth="1"/>
    <col min="16" max="16" width="6.8515625" style="0" customWidth="1"/>
    <col min="17" max="17" width="8.140625" style="0" customWidth="1"/>
    <col min="18" max="26" width="9.28125" style="0" customWidth="1"/>
    <col min="27" max="27" width="9.140625" style="0" customWidth="1"/>
    <col min="28" max="28" width="9.28125" style="0" customWidth="1"/>
    <col min="29" max="30" width="8.421875" style="237" customWidth="1"/>
    <col min="31" max="31" width="10.57421875" style="0" customWidth="1"/>
    <col min="32" max="32" width="80.00390625" style="0" customWidth="1"/>
    <col min="33" max="16384" width="12.8515625" style="0" customWidth="1"/>
  </cols>
  <sheetData>
    <row r="1" spans="1:31" s="272" customFormat="1" ht="15">
      <c r="A1" s="265" t="s">
        <v>939</v>
      </c>
      <c r="B1" s="266"/>
      <c r="C1" s="266"/>
      <c r="D1" s="266"/>
      <c r="E1" s="266"/>
      <c r="F1" s="266"/>
      <c r="G1" s="266"/>
      <c r="H1" s="266"/>
      <c r="I1" s="266"/>
      <c r="J1" s="266"/>
      <c r="K1" s="266"/>
      <c r="L1" s="267"/>
      <c r="M1" s="267"/>
      <c r="N1" s="268"/>
      <c r="O1" s="268"/>
      <c r="P1" s="269"/>
      <c r="Q1" s="269"/>
      <c r="R1" s="269"/>
      <c r="S1" s="269"/>
      <c r="T1" s="269"/>
      <c r="U1" s="269"/>
      <c r="V1" s="269"/>
      <c r="W1" s="269"/>
      <c r="X1" s="269"/>
      <c r="Y1" s="269"/>
      <c r="Z1" s="269"/>
      <c r="AA1" s="269"/>
      <c r="AB1" s="269"/>
      <c r="AC1" s="270"/>
      <c r="AD1" s="270"/>
      <c r="AE1" s="271"/>
    </row>
    <row r="2" spans="1:31" s="272" customFormat="1" ht="42" customHeight="1">
      <c r="A2" s="273" t="s">
        <v>940</v>
      </c>
      <c r="B2" s="273"/>
      <c r="C2" s="273"/>
      <c r="D2" s="273"/>
      <c r="E2" s="273"/>
      <c r="F2" s="273"/>
      <c r="G2" s="273"/>
      <c r="H2" s="273"/>
      <c r="I2" s="273"/>
      <c r="J2" s="273"/>
      <c r="K2" s="273"/>
      <c r="L2" s="273"/>
      <c r="M2" s="273"/>
      <c r="N2" s="273"/>
      <c r="O2" s="273"/>
      <c r="P2" s="273"/>
      <c r="Q2" s="273"/>
      <c r="R2" s="273"/>
      <c r="S2" s="273"/>
      <c r="T2" s="273"/>
      <c r="U2" s="273"/>
      <c r="V2" s="273"/>
      <c r="W2" s="269"/>
      <c r="X2" s="269"/>
      <c r="Y2" s="269"/>
      <c r="Z2" s="269"/>
      <c r="AA2" s="269"/>
      <c r="AB2" s="269"/>
      <c r="AC2" s="270"/>
      <c r="AD2" s="270"/>
      <c r="AE2" s="271"/>
    </row>
    <row r="3" spans="1:31" s="272" customFormat="1" ht="15">
      <c r="A3" s="274" t="s">
        <v>941</v>
      </c>
      <c r="B3" s="274"/>
      <c r="C3" s="274"/>
      <c r="D3" s="274"/>
      <c r="E3" s="274"/>
      <c r="F3" s="274"/>
      <c r="G3" s="274"/>
      <c r="H3" s="274"/>
      <c r="I3" s="274"/>
      <c r="J3" s="274"/>
      <c r="K3" s="274"/>
      <c r="L3" s="274"/>
      <c r="M3" s="274"/>
      <c r="N3" s="274"/>
      <c r="O3" s="275" t="s">
        <v>942</v>
      </c>
      <c r="P3" s="275"/>
      <c r="Q3" s="275"/>
      <c r="R3" s="275"/>
      <c r="S3" s="275"/>
      <c r="T3" s="275"/>
      <c r="U3" s="275"/>
      <c r="V3" s="275"/>
      <c r="W3" s="275"/>
      <c r="X3" s="275"/>
      <c r="Y3" s="275"/>
      <c r="Z3" s="275"/>
      <c r="AA3" s="275"/>
      <c r="AB3" s="275"/>
      <c r="AC3" s="275"/>
      <c r="AD3" s="275"/>
      <c r="AE3" s="275"/>
    </row>
    <row r="4" spans="1:31" s="272" customFormat="1" ht="48.75" customHeight="1">
      <c r="A4" s="276"/>
      <c r="B4" s="266" t="s">
        <v>24</v>
      </c>
      <c r="C4" s="277" t="s">
        <v>25</v>
      </c>
      <c r="D4" s="277" t="s">
        <v>26</v>
      </c>
      <c r="E4" s="277" t="s">
        <v>27</v>
      </c>
      <c r="F4" s="277" t="s">
        <v>28</v>
      </c>
      <c r="G4" s="277" t="s">
        <v>29</v>
      </c>
      <c r="H4" s="277" t="s">
        <v>30</v>
      </c>
      <c r="I4" s="277" t="s">
        <v>943</v>
      </c>
      <c r="J4" s="277" t="s">
        <v>34</v>
      </c>
      <c r="K4" s="277" t="s">
        <v>32</v>
      </c>
      <c r="L4" s="278" t="s">
        <v>422</v>
      </c>
      <c r="M4" s="278" t="s">
        <v>944</v>
      </c>
      <c r="N4" s="271"/>
      <c r="O4" s="269"/>
      <c r="P4" s="279" t="s">
        <v>945</v>
      </c>
      <c r="Q4" s="279" t="s">
        <v>946</v>
      </c>
      <c r="R4" s="280" t="s">
        <v>24</v>
      </c>
      <c r="S4" s="280" t="s">
        <v>25</v>
      </c>
      <c r="T4" s="280" t="s">
        <v>26</v>
      </c>
      <c r="U4" s="280" t="s">
        <v>27</v>
      </c>
      <c r="V4" s="280" t="s">
        <v>28</v>
      </c>
      <c r="W4" s="280" t="s">
        <v>29</v>
      </c>
      <c r="X4" s="280" t="s">
        <v>30</v>
      </c>
      <c r="Y4" s="280" t="s">
        <v>31</v>
      </c>
      <c r="Z4" s="280" t="s">
        <v>32</v>
      </c>
      <c r="AA4" s="280" t="s">
        <v>947</v>
      </c>
      <c r="AB4" s="280" t="s">
        <v>34</v>
      </c>
      <c r="AC4" s="281" t="s">
        <v>422</v>
      </c>
      <c r="AD4" s="281" t="s">
        <v>948</v>
      </c>
      <c r="AE4" s="271"/>
    </row>
    <row r="5" spans="1:32" s="272" customFormat="1" ht="15">
      <c r="A5" s="282" t="s">
        <v>949</v>
      </c>
      <c r="B5" s="283">
        <v>4</v>
      </c>
      <c r="C5" s="283">
        <v>3</v>
      </c>
      <c r="D5" s="283"/>
      <c r="E5" s="283">
        <v>1</v>
      </c>
      <c r="F5" s="283">
        <v>1</v>
      </c>
      <c r="G5" s="283"/>
      <c r="H5" s="283"/>
      <c r="I5" s="283"/>
      <c r="J5" s="283">
        <v>1</v>
      </c>
      <c r="K5" s="283"/>
      <c r="L5" s="284"/>
      <c r="M5" s="284"/>
      <c r="N5" s="271">
        <f aca="true" t="shared" si="0" ref="N5:N16">SUM(B5:K5)</f>
        <v>10</v>
      </c>
      <c r="O5" s="285" t="s">
        <v>949</v>
      </c>
      <c r="P5" s="271">
        <v>2</v>
      </c>
      <c r="Q5" s="271">
        <v>4</v>
      </c>
      <c r="R5" s="286">
        <v>2</v>
      </c>
      <c r="S5" s="286">
        <v>1</v>
      </c>
      <c r="T5" s="286"/>
      <c r="U5" s="286">
        <v>1</v>
      </c>
      <c r="V5" s="286">
        <v>1</v>
      </c>
      <c r="W5" s="286"/>
      <c r="X5" s="286"/>
      <c r="Y5" s="286"/>
      <c r="Z5" s="286"/>
      <c r="AA5" s="286"/>
      <c r="AB5" s="286">
        <v>1</v>
      </c>
      <c r="AC5" s="287"/>
      <c r="AD5" s="287"/>
      <c r="AE5" s="271">
        <f aca="true" t="shared" si="1" ref="AE5:AE18">SUM(R5:AB5)</f>
        <v>6</v>
      </c>
      <c r="AF5" s="272" t="s">
        <v>729</v>
      </c>
    </row>
    <row r="6" spans="1:32" s="272" customFormat="1" ht="15">
      <c r="A6" s="282" t="s">
        <v>950</v>
      </c>
      <c r="B6" s="283">
        <v>4</v>
      </c>
      <c r="C6" s="283">
        <v>10</v>
      </c>
      <c r="D6" s="283">
        <v>1</v>
      </c>
      <c r="E6" s="283"/>
      <c r="F6" s="283"/>
      <c r="G6" s="283"/>
      <c r="H6" s="283"/>
      <c r="I6" s="283"/>
      <c r="J6" s="283"/>
      <c r="K6" s="283"/>
      <c r="L6" s="284">
        <v>1</v>
      </c>
      <c r="M6" s="284">
        <v>2</v>
      </c>
      <c r="N6" s="271">
        <f t="shared" si="0"/>
        <v>15</v>
      </c>
      <c r="O6" s="285" t="s">
        <v>950</v>
      </c>
      <c r="P6" s="271"/>
      <c r="Q6" s="271">
        <v>5</v>
      </c>
      <c r="R6" s="286"/>
      <c r="S6" s="286">
        <v>3</v>
      </c>
      <c r="T6" s="286">
        <v>1</v>
      </c>
      <c r="U6" s="286"/>
      <c r="V6" s="286"/>
      <c r="W6" s="286"/>
      <c r="X6" s="286"/>
      <c r="Y6" s="286"/>
      <c r="Z6" s="286"/>
      <c r="AA6" s="286">
        <v>1</v>
      </c>
      <c r="AB6" s="286"/>
      <c r="AC6" s="287"/>
      <c r="AD6" s="287">
        <v>6</v>
      </c>
      <c r="AE6" s="271">
        <f t="shared" si="1"/>
        <v>5</v>
      </c>
      <c r="AF6" s="272" t="s">
        <v>729</v>
      </c>
    </row>
    <row r="7" spans="1:32" s="272" customFormat="1" ht="15">
      <c r="A7" s="282" t="s">
        <v>951</v>
      </c>
      <c r="B7" s="283"/>
      <c r="C7" s="283">
        <v>7</v>
      </c>
      <c r="D7" s="283">
        <v>1</v>
      </c>
      <c r="E7" s="283"/>
      <c r="F7" s="283"/>
      <c r="G7" s="283">
        <v>1</v>
      </c>
      <c r="H7" s="283"/>
      <c r="I7" s="283"/>
      <c r="J7" s="283"/>
      <c r="K7" s="283"/>
      <c r="L7" s="284">
        <v>1</v>
      </c>
      <c r="M7" s="284">
        <v>3</v>
      </c>
      <c r="N7" s="271">
        <f t="shared" si="0"/>
        <v>9</v>
      </c>
      <c r="O7" s="285" t="s">
        <v>951</v>
      </c>
      <c r="P7" s="271"/>
      <c r="Q7" s="271">
        <v>4</v>
      </c>
      <c r="R7" s="286"/>
      <c r="S7" s="286">
        <v>3</v>
      </c>
      <c r="T7" s="286">
        <v>1</v>
      </c>
      <c r="U7" s="286"/>
      <c r="V7" s="286"/>
      <c r="W7" s="286"/>
      <c r="X7" s="286"/>
      <c r="Y7" s="286"/>
      <c r="Z7" s="286"/>
      <c r="AA7" s="286"/>
      <c r="AB7" s="286"/>
      <c r="AC7" s="287">
        <v>1</v>
      </c>
      <c r="AD7" s="287">
        <v>3</v>
      </c>
      <c r="AE7" s="271">
        <f t="shared" si="1"/>
        <v>4</v>
      </c>
      <c r="AF7" s="272" t="s">
        <v>729</v>
      </c>
    </row>
    <row r="8" spans="1:32" s="272" customFormat="1" ht="15">
      <c r="A8" s="282" t="s">
        <v>952</v>
      </c>
      <c r="B8" s="283">
        <v>1</v>
      </c>
      <c r="C8" s="283">
        <v>44</v>
      </c>
      <c r="D8" s="283">
        <v>11</v>
      </c>
      <c r="E8" s="283"/>
      <c r="F8" s="283">
        <v>1</v>
      </c>
      <c r="G8" s="283">
        <v>1</v>
      </c>
      <c r="H8" s="283"/>
      <c r="I8" s="283"/>
      <c r="J8" s="283"/>
      <c r="K8" s="283"/>
      <c r="L8" s="284">
        <v>3</v>
      </c>
      <c r="M8" s="284">
        <v>1</v>
      </c>
      <c r="N8" s="271">
        <f t="shared" si="0"/>
        <v>58</v>
      </c>
      <c r="O8" s="285" t="s">
        <v>952</v>
      </c>
      <c r="P8" s="271">
        <v>1</v>
      </c>
      <c r="Q8" s="271">
        <v>26</v>
      </c>
      <c r="R8" s="286">
        <v>1</v>
      </c>
      <c r="S8" s="286">
        <v>13</v>
      </c>
      <c r="T8" s="286">
        <v>11</v>
      </c>
      <c r="U8" s="286"/>
      <c r="V8" s="286">
        <v>1</v>
      </c>
      <c r="W8" s="286">
        <v>1</v>
      </c>
      <c r="X8" s="286"/>
      <c r="Y8" s="286"/>
      <c r="Z8" s="286"/>
      <c r="AA8" s="286"/>
      <c r="AB8" s="286"/>
      <c r="AC8" s="287">
        <v>3</v>
      </c>
      <c r="AD8" s="287">
        <v>1</v>
      </c>
      <c r="AE8" s="271">
        <f t="shared" si="1"/>
        <v>27</v>
      </c>
      <c r="AF8" s="272" t="s">
        <v>729</v>
      </c>
    </row>
    <row r="9" spans="1:32" s="272" customFormat="1" ht="15">
      <c r="A9" s="282" t="s">
        <v>952</v>
      </c>
      <c r="B9" s="283">
        <v>1</v>
      </c>
      <c r="C9" s="283">
        <v>44</v>
      </c>
      <c r="D9" s="283">
        <v>11</v>
      </c>
      <c r="E9" s="283"/>
      <c r="F9" s="283">
        <v>1</v>
      </c>
      <c r="G9" s="283">
        <v>1</v>
      </c>
      <c r="H9" s="283"/>
      <c r="I9" s="283"/>
      <c r="J9" s="283"/>
      <c r="K9" s="283"/>
      <c r="L9" s="284">
        <v>3</v>
      </c>
      <c r="M9" s="284">
        <v>1</v>
      </c>
      <c r="N9" s="271">
        <f t="shared" si="0"/>
        <v>58</v>
      </c>
      <c r="O9" s="285" t="s">
        <v>952</v>
      </c>
      <c r="P9" s="271">
        <v>1</v>
      </c>
      <c r="Q9" s="271">
        <v>26</v>
      </c>
      <c r="R9" s="286">
        <v>1</v>
      </c>
      <c r="S9" s="286">
        <v>13</v>
      </c>
      <c r="T9" s="286">
        <v>11</v>
      </c>
      <c r="U9" s="286"/>
      <c r="V9" s="286">
        <v>1</v>
      </c>
      <c r="W9" s="286">
        <v>1</v>
      </c>
      <c r="X9" s="286"/>
      <c r="Y9" s="286"/>
      <c r="Z9" s="286"/>
      <c r="AA9" s="286"/>
      <c r="AB9" s="286"/>
      <c r="AC9" s="287">
        <v>3</v>
      </c>
      <c r="AD9" s="287">
        <v>1</v>
      </c>
      <c r="AE9" s="271">
        <f t="shared" si="1"/>
        <v>27</v>
      </c>
      <c r="AF9" s="272" t="s">
        <v>729</v>
      </c>
    </row>
    <row r="10" spans="1:32" s="272" customFormat="1" ht="15">
      <c r="A10" s="282" t="s">
        <v>952</v>
      </c>
      <c r="B10" s="283">
        <v>1</v>
      </c>
      <c r="C10" s="283">
        <v>44</v>
      </c>
      <c r="D10" s="283">
        <v>11</v>
      </c>
      <c r="E10" s="283"/>
      <c r="F10" s="283">
        <v>1</v>
      </c>
      <c r="G10" s="283">
        <v>1</v>
      </c>
      <c r="H10" s="283"/>
      <c r="I10" s="283"/>
      <c r="J10" s="283"/>
      <c r="K10" s="283"/>
      <c r="L10" s="284">
        <v>3</v>
      </c>
      <c r="M10" s="284">
        <v>1</v>
      </c>
      <c r="N10" s="271">
        <f t="shared" si="0"/>
        <v>58</v>
      </c>
      <c r="O10" s="285" t="s">
        <v>952</v>
      </c>
      <c r="P10" s="271">
        <v>1</v>
      </c>
      <c r="Q10" s="271">
        <v>26</v>
      </c>
      <c r="R10" s="286">
        <v>1</v>
      </c>
      <c r="S10" s="286">
        <v>13</v>
      </c>
      <c r="T10" s="286">
        <v>11</v>
      </c>
      <c r="U10" s="286"/>
      <c r="V10" s="286">
        <v>1</v>
      </c>
      <c r="W10" s="286">
        <v>1</v>
      </c>
      <c r="X10" s="286"/>
      <c r="Y10" s="286"/>
      <c r="Z10" s="286"/>
      <c r="AA10" s="286"/>
      <c r="AB10" s="286"/>
      <c r="AC10" s="287">
        <v>3</v>
      </c>
      <c r="AD10" s="287">
        <v>1</v>
      </c>
      <c r="AE10" s="271">
        <f t="shared" si="1"/>
        <v>27</v>
      </c>
      <c r="AF10" s="272" t="s">
        <v>729</v>
      </c>
    </row>
    <row r="11" spans="1:32" s="272" customFormat="1" ht="15">
      <c r="A11" s="282" t="s">
        <v>78</v>
      </c>
      <c r="B11" s="283"/>
      <c r="C11" s="283">
        <v>5</v>
      </c>
      <c r="D11" s="283">
        <v>1</v>
      </c>
      <c r="E11" s="283"/>
      <c r="F11" s="283"/>
      <c r="G11" s="283"/>
      <c r="H11" s="283"/>
      <c r="I11" s="283"/>
      <c r="J11" s="283"/>
      <c r="K11" s="283"/>
      <c r="L11" s="284">
        <v>1</v>
      </c>
      <c r="M11" s="284">
        <v>1</v>
      </c>
      <c r="N11" s="271">
        <f t="shared" si="0"/>
        <v>6</v>
      </c>
      <c r="O11" s="285" t="s">
        <v>78</v>
      </c>
      <c r="P11" s="271"/>
      <c r="Q11" s="271">
        <v>1</v>
      </c>
      <c r="R11" s="286"/>
      <c r="S11" s="286"/>
      <c r="T11" s="286">
        <v>1</v>
      </c>
      <c r="U11" s="286"/>
      <c r="V11" s="286"/>
      <c r="W11" s="286"/>
      <c r="X11" s="286"/>
      <c r="Y11" s="286"/>
      <c r="Z11" s="286"/>
      <c r="AA11" s="286"/>
      <c r="AB11" s="286"/>
      <c r="AC11" s="287">
        <v>1</v>
      </c>
      <c r="AD11" s="287">
        <v>1</v>
      </c>
      <c r="AE11" s="271">
        <f t="shared" si="1"/>
        <v>1</v>
      </c>
      <c r="AF11" s="272" t="s">
        <v>729</v>
      </c>
    </row>
    <row r="12" spans="1:32" s="272" customFormat="1" ht="15">
      <c r="A12" s="282" t="s">
        <v>953</v>
      </c>
      <c r="B12" s="283"/>
      <c r="C12" s="283">
        <v>4</v>
      </c>
      <c r="D12" s="283"/>
      <c r="E12" s="283"/>
      <c r="F12" s="283"/>
      <c r="G12" s="283"/>
      <c r="H12" s="283"/>
      <c r="I12" s="283"/>
      <c r="J12" s="283"/>
      <c r="K12" s="283"/>
      <c r="L12" s="284"/>
      <c r="M12" s="284"/>
      <c r="N12" s="271">
        <f t="shared" si="0"/>
        <v>4</v>
      </c>
      <c r="O12" s="285" t="s">
        <v>953</v>
      </c>
      <c r="P12" s="271"/>
      <c r="Q12" s="271"/>
      <c r="R12" s="286"/>
      <c r="S12" s="286"/>
      <c r="T12" s="286"/>
      <c r="U12" s="286"/>
      <c r="V12" s="286"/>
      <c r="W12" s="286"/>
      <c r="X12" s="286"/>
      <c r="Y12" s="286"/>
      <c r="Z12" s="286"/>
      <c r="AA12" s="286"/>
      <c r="AB12" s="286"/>
      <c r="AC12" s="287"/>
      <c r="AD12" s="287"/>
      <c r="AE12" s="271">
        <f t="shared" si="1"/>
        <v>0</v>
      </c>
      <c r="AF12" s="272" t="s">
        <v>729</v>
      </c>
    </row>
    <row r="13" spans="1:32" s="272" customFormat="1" ht="15">
      <c r="A13" s="282" t="s">
        <v>72</v>
      </c>
      <c r="B13" s="283"/>
      <c r="C13" s="283">
        <v>22</v>
      </c>
      <c r="D13" s="283">
        <v>5</v>
      </c>
      <c r="E13" s="283"/>
      <c r="F13" s="283"/>
      <c r="G13" s="283"/>
      <c r="H13" s="283"/>
      <c r="I13" s="283"/>
      <c r="J13" s="283"/>
      <c r="K13" s="283"/>
      <c r="L13" s="284">
        <v>1</v>
      </c>
      <c r="M13" s="284"/>
      <c r="N13" s="271">
        <f t="shared" si="0"/>
        <v>27</v>
      </c>
      <c r="O13" s="285" t="s">
        <v>72</v>
      </c>
      <c r="P13" s="271"/>
      <c r="Q13" s="271">
        <v>20</v>
      </c>
      <c r="R13" s="286"/>
      <c r="S13" s="286">
        <v>15</v>
      </c>
      <c r="T13" s="286">
        <v>5</v>
      </c>
      <c r="U13" s="286"/>
      <c r="V13" s="286"/>
      <c r="W13" s="286"/>
      <c r="X13" s="286"/>
      <c r="Y13" s="286"/>
      <c r="Z13" s="286"/>
      <c r="AA13" s="286"/>
      <c r="AB13" s="286"/>
      <c r="AC13" s="287">
        <v>1</v>
      </c>
      <c r="AD13" s="287"/>
      <c r="AE13" s="271">
        <f t="shared" si="1"/>
        <v>20</v>
      </c>
      <c r="AF13" s="272" t="s">
        <v>729</v>
      </c>
    </row>
    <row r="14" spans="1:32" s="272" customFormat="1" ht="15">
      <c r="A14" s="282" t="s">
        <v>954</v>
      </c>
      <c r="B14" s="283">
        <v>1</v>
      </c>
      <c r="C14" s="283">
        <v>11</v>
      </c>
      <c r="D14" s="283">
        <v>16</v>
      </c>
      <c r="E14" s="283"/>
      <c r="F14" s="283">
        <v>1</v>
      </c>
      <c r="G14" s="283">
        <v>1</v>
      </c>
      <c r="H14" s="283"/>
      <c r="I14" s="283"/>
      <c r="J14" s="283"/>
      <c r="K14" s="283"/>
      <c r="L14" s="284">
        <v>1</v>
      </c>
      <c r="M14" s="284"/>
      <c r="N14" s="271">
        <f t="shared" si="0"/>
        <v>30</v>
      </c>
      <c r="O14" s="285" t="s">
        <v>954</v>
      </c>
      <c r="P14" s="271">
        <v>1</v>
      </c>
      <c r="Q14" s="271">
        <v>25</v>
      </c>
      <c r="R14" s="286">
        <v>1</v>
      </c>
      <c r="S14" s="286">
        <v>7</v>
      </c>
      <c r="T14" s="286">
        <v>16</v>
      </c>
      <c r="U14" s="286"/>
      <c r="V14" s="286">
        <v>1</v>
      </c>
      <c r="W14" s="286">
        <v>1</v>
      </c>
      <c r="X14" s="286"/>
      <c r="Y14" s="286"/>
      <c r="Z14" s="286"/>
      <c r="AA14" s="286"/>
      <c r="AB14" s="286"/>
      <c r="AC14" s="287">
        <v>1</v>
      </c>
      <c r="AD14" s="287"/>
      <c r="AE14" s="271">
        <f t="shared" si="1"/>
        <v>26</v>
      </c>
      <c r="AF14" s="272" t="s">
        <v>729</v>
      </c>
    </row>
    <row r="15" spans="1:32" s="272" customFormat="1" ht="15">
      <c r="A15" s="282" t="s">
        <v>955</v>
      </c>
      <c r="B15" s="283"/>
      <c r="C15" s="283">
        <v>2</v>
      </c>
      <c r="D15" s="283"/>
      <c r="E15" s="283"/>
      <c r="F15" s="283">
        <v>3</v>
      </c>
      <c r="G15" s="283"/>
      <c r="H15" s="283"/>
      <c r="I15" s="283"/>
      <c r="J15" s="283"/>
      <c r="K15" s="283"/>
      <c r="L15" s="284"/>
      <c r="M15" s="284"/>
      <c r="N15" s="271">
        <f t="shared" si="0"/>
        <v>5</v>
      </c>
      <c r="O15" s="285" t="s">
        <v>955</v>
      </c>
      <c r="P15" s="271"/>
      <c r="Q15" s="271">
        <v>5</v>
      </c>
      <c r="R15" s="286"/>
      <c r="S15" s="286">
        <v>2</v>
      </c>
      <c r="T15" s="286"/>
      <c r="U15" s="286"/>
      <c r="V15" s="286">
        <v>3</v>
      </c>
      <c r="W15" s="286"/>
      <c r="X15" s="286"/>
      <c r="Y15" s="286"/>
      <c r="Z15" s="286"/>
      <c r="AA15" s="286"/>
      <c r="AB15" s="286"/>
      <c r="AC15" s="287"/>
      <c r="AD15" s="287"/>
      <c r="AE15" s="271">
        <f t="shared" si="1"/>
        <v>5</v>
      </c>
      <c r="AF15" s="272" t="s">
        <v>729</v>
      </c>
    </row>
    <row r="16" spans="1:32" s="272" customFormat="1" ht="15">
      <c r="A16" s="282" t="s">
        <v>956</v>
      </c>
      <c r="B16" s="283"/>
      <c r="C16" s="283">
        <v>29</v>
      </c>
      <c r="D16" s="283">
        <v>1</v>
      </c>
      <c r="E16" s="283"/>
      <c r="F16" s="283"/>
      <c r="G16" s="283">
        <v>1</v>
      </c>
      <c r="H16" s="283">
        <v>1</v>
      </c>
      <c r="I16" s="283">
        <v>1</v>
      </c>
      <c r="J16" s="283"/>
      <c r="K16" s="283">
        <v>5</v>
      </c>
      <c r="L16" s="284">
        <v>1</v>
      </c>
      <c r="M16" s="284">
        <v>1</v>
      </c>
      <c r="N16" s="271">
        <f t="shared" si="0"/>
        <v>38</v>
      </c>
      <c r="O16" s="285" t="s">
        <v>956</v>
      </c>
      <c r="P16" s="271"/>
      <c r="Q16" s="271">
        <v>31</v>
      </c>
      <c r="R16" s="286"/>
      <c r="S16" s="286">
        <v>23</v>
      </c>
      <c r="T16" s="286">
        <v>1</v>
      </c>
      <c r="U16" s="286"/>
      <c r="V16" s="286"/>
      <c r="W16" s="286">
        <v>1</v>
      </c>
      <c r="X16" s="286">
        <v>1</v>
      </c>
      <c r="Y16" s="286">
        <v>1</v>
      </c>
      <c r="Z16" s="286">
        <v>4</v>
      </c>
      <c r="AA16" s="286" t="s">
        <v>2</v>
      </c>
      <c r="AB16" s="286"/>
      <c r="AC16" s="287">
        <v>1</v>
      </c>
      <c r="AD16" s="287">
        <v>1</v>
      </c>
      <c r="AE16" s="271">
        <f t="shared" si="1"/>
        <v>31</v>
      </c>
      <c r="AF16" s="272" t="s">
        <v>729</v>
      </c>
    </row>
    <row r="17" spans="1:32" s="272" customFormat="1" ht="15">
      <c r="A17" s="282"/>
      <c r="B17" s="283"/>
      <c r="C17" s="283"/>
      <c r="D17" s="283"/>
      <c r="E17" s="283"/>
      <c r="F17" s="283"/>
      <c r="G17" s="283"/>
      <c r="H17" s="283"/>
      <c r="I17" s="283"/>
      <c r="J17" s="283"/>
      <c r="K17" s="283"/>
      <c r="L17" s="284"/>
      <c r="M17" s="267"/>
      <c r="N17" s="271"/>
      <c r="O17" s="288" t="s">
        <v>957</v>
      </c>
      <c r="P17" s="271"/>
      <c r="Q17" s="271">
        <v>95</v>
      </c>
      <c r="R17" s="286"/>
      <c r="S17" s="286">
        <v>92</v>
      </c>
      <c r="T17" s="286">
        <v>2</v>
      </c>
      <c r="U17" s="286"/>
      <c r="V17" s="286"/>
      <c r="W17" s="286">
        <v>1</v>
      </c>
      <c r="X17" s="286"/>
      <c r="Y17" s="286" t="s">
        <v>2</v>
      </c>
      <c r="Z17" s="286"/>
      <c r="AA17" s="286"/>
      <c r="AB17" s="286"/>
      <c r="AC17" s="287">
        <v>1</v>
      </c>
      <c r="AD17" s="287">
        <v>1</v>
      </c>
      <c r="AE17" s="271">
        <f t="shared" si="1"/>
        <v>95</v>
      </c>
      <c r="AF17" s="272" t="s">
        <v>958</v>
      </c>
    </row>
    <row r="18" spans="1:32" s="272" customFormat="1" ht="15">
      <c r="A18" s="276"/>
      <c r="B18" s="283"/>
      <c r="C18" s="283"/>
      <c r="D18" s="283"/>
      <c r="E18" s="283"/>
      <c r="F18" s="283"/>
      <c r="G18" s="283"/>
      <c r="H18" s="283"/>
      <c r="I18" s="283"/>
      <c r="J18" s="283"/>
      <c r="K18" s="283"/>
      <c r="L18" s="284"/>
      <c r="M18" s="267"/>
      <c r="N18" s="271" t="s">
        <v>2</v>
      </c>
      <c r="O18" s="288" t="s">
        <v>959</v>
      </c>
      <c r="P18" s="271"/>
      <c r="Q18" s="271">
        <v>6</v>
      </c>
      <c r="R18" s="286"/>
      <c r="S18" s="286">
        <v>6</v>
      </c>
      <c r="T18" s="286"/>
      <c r="U18" s="286"/>
      <c r="V18" s="286"/>
      <c r="W18" s="286"/>
      <c r="X18" s="286"/>
      <c r="Y18" s="286"/>
      <c r="Z18" s="286"/>
      <c r="AA18" s="286"/>
      <c r="AB18" s="286"/>
      <c r="AC18" s="287"/>
      <c r="AD18" s="287"/>
      <c r="AE18" s="271">
        <f t="shared" si="1"/>
        <v>6</v>
      </c>
      <c r="AF18" s="272" t="s">
        <v>729</v>
      </c>
    </row>
    <row r="19" spans="1:32" s="272" customFormat="1" ht="15">
      <c r="A19" s="276"/>
      <c r="B19" s="266"/>
      <c r="C19" s="266"/>
      <c r="D19" s="266"/>
      <c r="E19" s="266"/>
      <c r="F19" s="266"/>
      <c r="G19" s="266"/>
      <c r="H19" s="266"/>
      <c r="I19" s="266"/>
      <c r="J19" s="266"/>
      <c r="K19" s="266"/>
      <c r="L19" s="267"/>
      <c r="M19" s="267"/>
      <c r="N19" s="271"/>
      <c r="O19" s="289" t="s">
        <v>960</v>
      </c>
      <c r="P19" s="290">
        <f>SUM(P5:P18)</f>
        <v>6</v>
      </c>
      <c r="Q19" s="290">
        <f>SUM(Q5:Q18)</f>
        <v>274</v>
      </c>
      <c r="R19" s="290">
        <f>SUM(R5:R18)</f>
        <v>6</v>
      </c>
      <c r="S19" s="290">
        <f>SUM(S5:S18)</f>
        <v>191</v>
      </c>
      <c r="T19" s="290">
        <f>SUM(T5:T18)</f>
        <v>60</v>
      </c>
      <c r="U19" s="290">
        <f>SUM(U5:U18)</f>
        <v>1</v>
      </c>
      <c r="V19" s="290">
        <f>SUM(V5:V18)</f>
        <v>8</v>
      </c>
      <c r="W19" s="290">
        <f>SUM(W5:W18)</f>
        <v>6</v>
      </c>
      <c r="X19" s="290">
        <f>SUM(X5:X18)</f>
        <v>1</v>
      </c>
      <c r="Y19" s="290">
        <f>SUM(Y5:Y18)</f>
        <v>1</v>
      </c>
      <c r="Z19" s="290">
        <f>SUM(Z5:Z18)</f>
        <v>4</v>
      </c>
      <c r="AA19" s="290">
        <f>SUM(AA5:AA18)</f>
        <v>1</v>
      </c>
      <c r="AB19" s="290">
        <f>SUM(AB5:AB18)</f>
        <v>1</v>
      </c>
      <c r="AC19" s="290">
        <f>SUM(AC5:AC18)</f>
        <v>15</v>
      </c>
      <c r="AD19" s="290">
        <f>SUM(AD5:AD18)</f>
        <v>15</v>
      </c>
      <c r="AE19" s="290">
        <f>SUM(AE5:AE18)</f>
        <v>280</v>
      </c>
      <c r="AF19" s="272" t="s">
        <v>729</v>
      </c>
    </row>
    <row r="20" spans="1:35" s="294" customFormat="1" ht="15">
      <c r="A20" s="291" t="s">
        <v>22</v>
      </c>
      <c r="B20" s="292">
        <f>SUM(B5:B18)</f>
        <v>12</v>
      </c>
      <c r="C20" s="292">
        <f>SUM(C5:C18)</f>
        <v>225</v>
      </c>
      <c r="D20" s="292">
        <f>SUM(D5:D18)</f>
        <v>58</v>
      </c>
      <c r="E20" s="292">
        <f>SUM(E5:E18)</f>
        <v>1</v>
      </c>
      <c r="F20" s="292">
        <f>SUM(F5:F18)</f>
        <v>8</v>
      </c>
      <c r="G20" s="292">
        <f>SUM(G5:G18)</f>
        <v>6</v>
      </c>
      <c r="H20" s="292">
        <f>SUM(H5:H18)</f>
        <v>1</v>
      </c>
      <c r="I20" s="292">
        <f>SUM(I5:I18)</f>
        <v>1</v>
      </c>
      <c r="J20" s="292">
        <f>SUM(J5:J18)</f>
        <v>1</v>
      </c>
      <c r="K20" s="292">
        <f>SUM(K5:K18)</f>
        <v>5</v>
      </c>
      <c r="L20" s="293">
        <f>SUM(L5:L19)</f>
        <v>15</v>
      </c>
      <c r="M20" s="293">
        <f>SUM(M5:M19)</f>
        <v>10</v>
      </c>
      <c r="N20" s="290">
        <f>SUM(N5:N18)</f>
        <v>318</v>
      </c>
      <c r="O20" s="291" t="s">
        <v>22</v>
      </c>
      <c r="P20" s="290" t="s">
        <v>2</v>
      </c>
      <c r="Q20" s="290" t="s">
        <v>2</v>
      </c>
      <c r="R20" s="292">
        <f>SUM(R5:R18)</f>
        <v>6</v>
      </c>
      <c r="S20" s="292">
        <v>191</v>
      </c>
      <c r="T20" s="292">
        <v>60</v>
      </c>
      <c r="U20" s="292">
        <v>1</v>
      </c>
      <c r="V20" s="292">
        <v>8</v>
      </c>
      <c r="W20" s="292">
        <v>6</v>
      </c>
      <c r="X20" s="292">
        <v>1</v>
      </c>
      <c r="Y20" s="292">
        <v>1</v>
      </c>
      <c r="Z20" s="292">
        <v>4</v>
      </c>
      <c r="AA20" s="292">
        <v>1</v>
      </c>
      <c r="AB20" s="292">
        <v>1</v>
      </c>
      <c r="AC20" s="293">
        <v>15</v>
      </c>
      <c r="AD20" s="293">
        <v>15</v>
      </c>
      <c r="AE20" s="290">
        <f>SUM(R20:AB20)</f>
        <v>280</v>
      </c>
      <c r="AF20" s="272" t="s">
        <v>961</v>
      </c>
      <c r="AG20" s="272"/>
      <c r="AH20" s="272"/>
      <c r="AI20" s="272"/>
    </row>
    <row r="21" spans="1:35" s="300" customFormat="1" ht="15">
      <c r="A21" s="295" t="s">
        <v>962</v>
      </c>
      <c r="B21" s="296">
        <v>12</v>
      </c>
      <c r="C21" s="297">
        <f>SUM(C20:D20)</f>
        <v>283</v>
      </c>
      <c r="D21" s="297"/>
      <c r="E21" s="297">
        <f>SUM(E20:K20)</f>
        <v>23</v>
      </c>
      <c r="F21" s="297"/>
      <c r="G21" s="297"/>
      <c r="H21" s="297"/>
      <c r="I21" s="297"/>
      <c r="J21" s="297"/>
      <c r="K21" s="297"/>
      <c r="L21" s="298"/>
      <c r="M21" s="298"/>
      <c r="N21" s="296">
        <f>SUM(B21:K21)</f>
        <v>318</v>
      </c>
      <c r="O21" s="295" t="s">
        <v>962</v>
      </c>
      <c r="P21" s="290">
        <f>P20</f>
        <v>0</v>
      </c>
      <c r="Q21" s="290"/>
      <c r="R21" s="296">
        <f>R19</f>
        <v>6</v>
      </c>
      <c r="S21" s="297">
        <f>SUM(S20+T20)</f>
        <v>251</v>
      </c>
      <c r="T21" s="297"/>
      <c r="U21" s="297">
        <f>SUM(U20:AB20)</f>
        <v>23</v>
      </c>
      <c r="V21" s="297"/>
      <c r="W21" s="297"/>
      <c r="X21" s="297"/>
      <c r="Y21" s="297"/>
      <c r="Z21" s="297"/>
      <c r="AA21" s="297"/>
      <c r="AB21" s="297"/>
      <c r="AC21" s="298"/>
      <c r="AD21" s="298"/>
      <c r="AE21" s="299">
        <f>SUM(P21:AB21)</f>
        <v>280</v>
      </c>
      <c r="AF21" s="272"/>
      <c r="AG21" s="272"/>
      <c r="AH21" s="272"/>
      <c r="AI21" s="272"/>
    </row>
    <row r="22" spans="1:43" s="272" customFormat="1" ht="15">
      <c r="A22" s="301" t="s">
        <v>92</v>
      </c>
      <c r="B22" s="266"/>
      <c r="C22" s="302"/>
      <c r="D22" s="266"/>
      <c r="E22" s="302"/>
      <c r="F22" s="266"/>
      <c r="G22" s="266"/>
      <c r="H22" s="266"/>
      <c r="I22" s="266"/>
      <c r="J22" s="266"/>
      <c r="K22" s="266"/>
      <c r="L22" s="267"/>
      <c r="M22" s="267"/>
      <c r="N22" s="266"/>
      <c r="O22" s="303" t="s">
        <v>963</v>
      </c>
      <c r="P22" s="290"/>
      <c r="Q22" s="290"/>
      <c r="R22" s="266"/>
      <c r="S22" s="266"/>
      <c r="T22" s="266"/>
      <c r="U22" s="266"/>
      <c r="V22" s="266"/>
      <c r="W22" s="266"/>
      <c r="X22" s="266"/>
      <c r="Y22" s="266"/>
      <c r="Z22" s="266"/>
      <c r="AA22" s="266"/>
      <c r="AB22" s="266"/>
      <c r="AC22" s="267"/>
      <c r="AD22" s="267"/>
      <c r="AE22" s="304">
        <v>280</v>
      </c>
      <c r="AF22" s="305" t="s">
        <v>964</v>
      </c>
      <c r="AG22" s="305"/>
      <c r="AH22" s="305"/>
      <c r="AI22" s="305"/>
      <c r="AJ22" s="306"/>
      <c r="AK22" s="306"/>
      <c r="AL22" s="306"/>
      <c r="AM22" s="306"/>
      <c r="AN22" s="305"/>
      <c r="AO22" s="305"/>
      <c r="AP22" s="305"/>
      <c r="AQ22" s="305"/>
    </row>
    <row r="23" spans="1:43" s="272" customFormat="1" ht="15">
      <c r="A23" s="307" t="s">
        <v>965</v>
      </c>
      <c r="B23" s="266">
        <v>1</v>
      </c>
      <c r="C23" s="266">
        <v>10</v>
      </c>
      <c r="D23" s="266">
        <v>15</v>
      </c>
      <c r="E23" s="266"/>
      <c r="F23" s="266"/>
      <c r="G23" s="266"/>
      <c r="H23" s="266"/>
      <c r="I23" s="266"/>
      <c r="J23" s="266"/>
      <c r="K23" s="266"/>
      <c r="L23" s="267"/>
      <c r="M23" s="267"/>
      <c r="N23" s="271">
        <f>SUM(B23:J23)</f>
        <v>26</v>
      </c>
      <c r="O23" s="303" t="s">
        <v>966</v>
      </c>
      <c r="P23" s="308" t="s">
        <v>2</v>
      </c>
      <c r="Q23" s="290"/>
      <c r="R23" s="43">
        <v>6</v>
      </c>
      <c r="S23" s="302">
        <v>274</v>
      </c>
      <c r="T23" s="302"/>
      <c r="U23" s="302"/>
      <c r="V23" s="302"/>
      <c r="W23" s="302"/>
      <c r="X23" s="302"/>
      <c r="Y23" s="302"/>
      <c r="Z23" s="302"/>
      <c r="AA23" s="302"/>
      <c r="AB23" s="302"/>
      <c r="AC23" s="266"/>
      <c r="AD23" s="266"/>
      <c r="AE23" s="304">
        <v>280</v>
      </c>
      <c r="AF23" s="305" t="s">
        <v>967</v>
      </c>
      <c r="AG23" s="305"/>
      <c r="AH23" s="305"/>
      <c r="AI23" s="305"/>
      <c r="AJ23" s="306"/>
      <c r="AK23" s="306"/>
      <c r="AL23" s="306"/>
      <c r="AM23" s="306"/>
      <c r="AN23" s="305"/>
      <c r="AO23" s="305"/>
      <c r="AP23" s="305"/>
      <c r="AQ23" s="305"/>
    </row>
    <row r="24" spans="1:43" s="272" customFormat="1" ht="15">
      <c r="A24" s="309" t="s">
        <v>22</v>
      </c>
      <c r="B24" s="310">
        <f>SUM(B20+B23)</f>
        <v>13</v>
      </c>
      <c r="C24" s="310">
        <f>SUM(C20+C23)</f>
        <v>235</v>
      </c>
      <c r="D24" s="310">
        <f>SUM(D20+D23)</f>
        <v>73</v>
      </c>
      <c r="E24" s="310">
        <f>SUM(E20+E23)</f>
        <v>1</v>
      </c>
      <c r="F24" s="310">
        <f>SUM(F20+F23)</f>
        <v>8</v>
      </c>
      <c r="G24" s="310">
        <f>SUM(G20+G23)</f>
        <v>6</v>
      </c>
      <c r="H24" s="310">
        <f>SUM(H20+H23)</f>
        <v>1</v>
      </c>
      <c r="I24" s="310"/>
      <c r="J24" s="310">
        <f>SUM(J20+J23)</f>
        <v>1</v>
      </c>
      <c r="K24" s="310">
        <f>SUM(K20+K23)</f>
        <v>5</v>
      </c>
      <c r="L24" s="311"/>
      <c r="M24" s="311"/>
      <c r="N24" s="310">
        <f>SUM(N20+N23)</f>
        <v>344</v>
      </c>
      <c r="O24" s="301" t="s">
        <v>92</v>
      </c>
      <c r="P24" s="290"/>
      <c r="Q24" s="290"/>
      <c r="R24" s="302"/>
      <c r="S24" s="302"/>
      <c r="T24" s="266"/>
      <c r="U24" s="302"/>
      <c r="V24" s="266"/>
      <c r="W24" s="266"/>
      <c r="X24" s="266"/>
      <c r="Y24" s="266"/>
      <c r="Z24" s="266"/>
      <c r="AA24" s="266"/>
      <c r="AB24" s="266"/>
      <c r="AC24" s="267"/>
      <c r="AD24" s="267"/>
      <c r="AE24" s="271"/>
      <c r="AF24" s="305"/>
      <c r="AG24" s="305"/>
      <c r="AH24" s="305"/>
      <c r="AI24" s="305"/>
      <c r="AJ24" s="305"/>
      <c r="AK24" s="305"/>
      <c r="AL24" s="305"/>
      <c r="AM24" s="305"/>
      <c r="AN24" s="305"/>
      <c r="AO24" s="305"/>
      <c r="AP24" s="305"/>
      <c r="AQ24" s="305"/>
    </row>
    <row r="25" spans="1:43" s="294" customFormat="1" ht="15">
      <c r="A25" s="312" t="s">
        <v>968</v>
      </c>
      <c r="B25" s="313">
        <v>13</v>
      </c>
      <c r="C25" s="314">
        <v>308</v>
      </c>
      <c r="D25" s="314"/>
      <c r="E25" s="314">
        <v>24</v>
      </c>
      <c r="F25" s="314"/>
      <c r="G25" s="314"/>
      <c r="H25" s="314"/>
      <c r="I25" s="314"/>
      <c r="J25" s="314"/>
      <c r="K25" s="314"/>
      <c r="L25" s="315"/>
      <c r="M25" s="315"/>
      <c r="N25" s="316">
        <v>345</v>
      </c>
      <c r="O25" s="307" t="s">
        <v>969</v>
      </c>
      <c r="P25" s="290"/>
      <c r="Q25" s="290">
        <v>12</v>
      </c>
      <c r="R25" s="266"/>
      <c r="S25" s="266">
        <v>12</v>
      </c>
      <c r="T25" s="266"/>
      <c r="U25" s="266"/>
      <c r="V25" s="266"/>
      <c r="W25" s="266"/>
      <c r="X25" s="266"/>
      <c r="Y25" s="266"/>
      <c r="Z25" s="266"/>
      <c r="AA25" s="266"/>
      <c r="AB25" s="266"/>
      <c r="AC25" s="267"/>
      <c r="AD25" s="267"/>
      <c r="AE25" s="271">
        <f>SUM(R25:AD25)</f>
        <v>12</v>
      </c>
      <c r="AF25" s="305"/>
      <c r="AG25" s="305"/>
      <c r="AH25" s="305"/>
      <c r="AI25" s="305"/>
      <c r="AJ25" s="305"/>
      <c r="AK25" s="305"/>
      <c r="AL25" s="305"/>
      <c r="AM25" s="305"/>
      <c r="AN25" s="317"/>
      <c r="AO25" s="317"/>
      <c r="AP25" s="317"/>
      <c r="AQ25" s="317"/>
    </row>
    <row r="26" spans="1:43" s="272" customFormat="1" ht="15">
      <c r="A26" s="318" t="s">
        <v>970</v>
      </c>
      <c r="B26" s="266">
        <v>2</v>
      </c>
      <c r="C26" s="302">
        <v>64</v>
      </c>
      <c r="D26" s="302"/>
      <c r="E26" s="302">
        <v>8</v>
      </c>
      <c r="F26" s="302"/>
      <c r="G26" s="302"/>
      <c r="H26" s="302"/>
      <c r="I26" s="302"/>
      <c r="J26" s="302"/>
      <c r="K26" s="302"/>
      <c r="L26" s="267"/>
      <c r="M26" s="267"/>
      <c r="N26" s="271">
        <f>SUM(B26:J26)</f>
        <v>74</v>
      </c>
      <c r="O26" s="309" t="s">
        <v>22</v>
      </c>
      <c r="P26" s="290">
        <f>SUM(P19+P25)</f>
        <v>6</v>
      </c>
      <c r="Q26" s="290">
        <f>SUM(Q19+Q25)</f>
        <v>286</v>
      </c>
      <c r="R26" s="310">
        <f>SUM(R20+R25)</f>
        <v>6</v>
      </c>
      <c r="S26" s="310">
        <f>SUM(S20+S25)</f>
        <v>203</v>
      </c>
      <c r="T26" s="310">
        <f>SUM(T20+T25)</f>
        <v>60</v>
      </c>
      <c r="U26" s="310">
        <f>SUM(U20+U25)</f>
        <v>1</v>
      </c>
      <c r="V26" s="310">
        <f>SUM(V20+V25)</f>
        <v>8</v>
      </c>
      <c r="W26" s="310">
        <f>SUM(W20+W25)</f>
        <v>6</v>
      </c>
      <c r="X26" s="310">
        <f>SUM(X20+X25)</f>
        <v>1</v>
      </c>
      <c r="Y26" s="310">
        <f>SUM(Y20+Y25)</f>
        <v>1</v>
      </c>
      <c r="Z26" s="310">
        <f>SUM(Z20+Z25)</f>
        <v>4</v>
      </c>
      <c r="AA26" s="310">
        <f>SUM(AA20+AA25)</f>
        <v>1</v>
      </c>
      <c r="AB26" s="310">
        <f>SUM(AB20+AB25)</f>
        <v>1</v>
      </c>
      <c r="AC26" s="311"/>
      <c r="AD26" s="311"/>
      <c r="AE26" s="271">
        <f>SUM(R26:AB26)</f>
        <v>292</v>
      </c>
      <c r="AF26" s="305"/>
      <c r="AG26" s="305"/>
      <c r="AH26" s="305"/>
      <c r="AI26" s="305"/>
      <c r="AJ26" s="305"/>
      <c r="AK26" s="305"/>
      <c r="AL26" s="305"/>
      <c r="AM26" s="305"/>
      <c r="AN26" s="305"/>
      <c r="AO26" s="305"/>
      <c r="AP26" s="305"/>
      <c r="AQ26" s="305"/>
    </row>
    <row r="27" spans="1:43" s="272" customFormat="1" ht="15">
      <c r="A27" s="309" t="s">
        <v>22</v>
      </c>
      <c r="B27" s="310">
        <f>SUM(B24+B26)</f>
        <v>15</v>
      </c>
      <c r="C27" s="319">
        <f>SUM(C24+D24+C26)</f>
        <v>372</v>
      </c>
      <c r="D27" s="319"/>
      <c r="E27" s="319">
        <f>SUM(E24+F24+G24+H24+J24+K24+E26)</f>
        <v>30</v>
      </c>
      <c r="F27" s="319"/>
      <c r="G27" s="319"/>
      <c r="H27" s="319"/>
      <c r="I27" s="319"/>
      <c r="J27" s="319"/>
      <c r="K27" s="319"/>
      <c r="L27" s="311"/>
      <c r="M27" s="311"/>
      <c r="N27" s="310">
        <f>SUM(N24+N26)</f>
        <v>418</v>
      </c>
      <c r="O27" s="312" t="s">
        <v>968</v>
      </c>
      <c r="P27" s="290" t="s">
        <v>2</v>
      </c>
      <c r="Q27" s="290" t="s">
        <v>2</v>
      </c>
      <c r="R27" s="314"/>
      <c r="S27" s="314"/>
      <c r="T27" s="313"/>
      <c r="U27" s="314" t="s">
        <v>2</v>
      </c>
      <c r="V27" s="313"/>
      <c r="W27" s="313"/>
      <c r="X27" s="313"/>
      <c r="Y27" s="313"/>
      <c r="Z27" s="313"/>
      <c r="AA27" s="313"/>
      <c r="AB27" s="313"/>
      <c r="AC27" s="315"/>
      <c r="AD27" s="315"/>
      <c r="AE27" s="271" t="s">
        <v>2</v>
      </c>
      <c r="AF27" s="305"/>
      <c r="AG27" s="305"/>
      <c r="AH27" s="305"/>
      <c r="AI27" s="305"/>
      <c r="AJ27" s="317"/>
      <c r="AK27" s="317"/>
      <c r="AL27" s="317"/>
      <c r="AM27" s="317"/>
      <c r="AN27" s="305"/>
      <c r="AO27" s="305"/>
      <c r="AP27" s="305"/>
      <c r="AQ27" s="305"/>
    </row>
    <row r="28" spans="1:43" s="272" customFormat="1" ht="15">
      <c r="A28" s="312" t="s">
        <v>971</v>
      </c>
      <c r="B28" s="313">
        <v>15</v>
      </c>
      <c r="C28" s="314">
        <v>372</v>
      </c>
      <c r="D28" s="314"/>
      <c r="E28" s="314">
        <v>32</v>
      </c>
      <c r="F28" s="314"/>
      <c r="G28" s="314"/>
      <c r="H28" s="314"/>
      <c r="I28" s="314"/>
      <c r="J28" s="314"/>
      <c r="K28" s="314"/>
      <c r="L28" s="315"/>
      <c r="M28" s="315"/>
      <c r="N28" s="313">
        <v>419</v>
      </c>
      <c r="O28" s="318" t="s">
        <v>972</v>
      </c>
      <c r="P28" s="290" t="s">
        <v>2</v>
      </c>
      <c r="Q28" s="290" t="s">
        <v>2</v>
      </c>
      <c r="R28" s="266">
        <v>2</v>
      </c>
      <c r="S28" s="302">
        <v>64</v>
      </c>
      <c r="T28" s="302"/>
      <c r="U28" s="302">
        <v>8</v>
      </c>
      <c r="V28" s="302"/>
      <c r="W28" s="302"/>
      <c r="X28" s="302"/>
      <c r="Y28" s="302"/>
      <c r="Z28" s="302"/>
      <c r="AA28" s="302"/>
      <c r="AB28" s="302"/>
      <c r="AC28" s="267"/>
      <c r="AD28" s="267"/>
      <c r="AE28" s="271">
        <f>SUM(R28:AC28)</f>
        <v>74</v>
      </c>
      <c r="AF28" s="305"/>
      <c r="AG28" s="305"/>
      <c r="AH28" s="305"/>
      <c r="AI28" s="305"/>
      <c r="AJ28" s="305"/>
      <c r="AK28" s="305"/>
      <c r="AL28" s="305"/>
      <c r="AM28" s="305"/>
      <c r="AN28" s="305"/>
      <c r="AO28" s="305"/>
      <c r="AP28" s="305"/>
      <c r="AQ28" s="305"/>
    </row>
    <row r="29" spans="1:31" s="272" customFormat="1" ht="15">
      <c r="A29" s="303" t="s">
        <v>963</v>
      </c>
      <c r="B29"/>
      <c r="C29"/>
      <c r="D29"/>
      <c r="E29"/>
      <c r="F29"/>
      <c r="G29"/>
      <c r="H29"/>
      <c r="I29"/>
      <c r="J29"/>
      <c r="K29"/>
      <c r="L29" s="237"/>
      <c r="M29" s="237"/>
      <c r="N29"/>
      <c r="O29" s="309" t="s">
        <v>22</v>
      </c>
      <c r="P29" s="290" t="s">
        <v>2</v>
      </c>
      <c r="Q29" s="290" t="s">
        <v>2</v>
      </c>
      <c r="R29" s="310">
        <f>SUM(R26+R28)</f>
        <v>8</v>
      </c>
      <c r="S29" s="310">
        <f>SUM(S26+S28)</f>
        <v>267</v>
      </c>
      <c r="T29" s="310">
        <f>SUM(T26+T28)</f>
        <v>60</v>
      </c>
      <c r="U29" s="310">
        <f>SUM(U26+U28)</f>
        <v>9</v>
      </c>
      <c r="V29" s="310">
        <f>SUM(V26+V28)</f>
        <v>8</v>
      </c>
      <c r="W29" s="310">
        <f>SUM(W26+W28)</f>
        <v>6</v>
      </c>
      <c r="X29" s="310">
        <f>SUM(X26+X28)</f>
        <v>1</v>
      </c>
      <c r="Y29" s="310">
        <f>SUM(Y26+Y28)</f>
        <v>1</v>
      </c>
      <c r="Z29" s="310">
        <f>SUM(Z26+Z28)</f>
        <v>4</v>
      </c>
      <c r="AA29" s="310"/>
      <c r="AB29" s="310">
        <f>SUM(AB26+AB28)</f>
        <v>1</v>
      </c>
      <c r="AC29" s="311"/>
      <c r="AD29" s="311"/>
      <c r="AE29" s="271">
        <f>SUM(R29:AB29)</f>
        <v>365</v>
      </c>
    </row>
    <row r="30" spans="1:31" s="272" customFormat="1" ht="15">
      <c r="A30" s="272" t="s">
        <v>439</v>
      </c>
      <c r="B30" s="320" t="s">
        <v>973</v>
      </c>
      <c r="C30" s="269"/>
      <c r="D30" s="269"/>
      <c r="E30" s="269"/>
      <c r="F30" s="269"/>
      <c r="G30" s="269"/>
      <c r="H30" s="269"/>
      <c r="I30" s="269"/>
      <c r="J30" s="269"/>
      <c r="K30" s="269"/>
      <c r="L30" s="270"/>
      <c r="M30" s="270"/>
      <c r="N30" s="269"/>
      <c r="O30" s="312" t="s">
        <v>971</v>
      </c>
      <c r="P30" s="290" t="s">
        <v>2</v>
      </c>
      <c r="Q30" s="290"/>
      <c r="R30" s="313">
        <v>8</v>
      </c>
      <c r="S30" s="314">
        <v>326</v>
      </c>
      <c r="T30" s="314"/>
      <c r="U30" s="314"/>
      <c r="V30" s="314"/>
      <c r="W30" s="314"/>
      <c r="X30" s="314"/>
      <c r="Y30" s="314"/>
      <c r="Z30" s="314"/>
      <c r="AA30" s="314"/>
      <c r="AB30" s="314"/>
      <c r="AC30" s="315"/>
      <c r="AD30" s="315"/>
      <c r="AE30" s="271">
        <v>365</v>
      </c>
    </row>
    <row r="31" spans="2:35" s="272" customFormat="1" ht="15">
      <c r="B31" s="320" t="s">
        <v>974</v>
      </c>
      <c r="C31" s="269"/>
      <c r="D31" s="269"/>
      <c r="E31" s="269"/>
      <c r="F31" s="269"/>
      <c r="G31" s="269"/>
      <c r="H31" s="269"/>
      <c r="I31" s="269"/>
      <c r="J31" s="269"/>
      <c r="K31" s="269"/>
      <c r="L31" s="270"/>
      <c r="M31" s="270"/>
      <c r="N31" s="269"/>
      <c r="O31" s="269" t="s">
        <v>975</v>
      </c>
      <c r="P31" s="320"/>
      <c r="Q31" s="320" t="s">
        <v>976</v>
      </c>
      <c r="R31" s="320"/>
      <c r="S31" s="320"/>
      <c r="T31" s="269"/>
      <c r="U31"/>
      <c r="V31"/>
      <c r="W31"/>
      <c r="X31"/>
      <c r="Y31"/>
      <c r="Z31"/>
      <c r="AA31"/>
      <c r="AB31"/>
      <c r="AC31" s="237"/>
      <c r="AD31" s="237"/>
      <c r="AE31"/>
      <c r="AH31" s="294"/>
      <c r="AI31" s="294"/>
    </row>
    <row r="32" spans="2:35" s="272" customFormat="1" ht="15">
      <c r="B32" s="320" t="s">
        <v>977</v>
      </c>
      <c r="C32" s="269"/>
      <c r="D32" s="269"/>
      <c r="E32" s="269"/>
      <c r="F32" s="269"/>
      <c r="G32" s="269"/>
      <c r="H32" s="269"/>
      <c r="I32" s="269"/>
      <c r="J32" s="269"/>
      <c r="K32" s="269"/>
      <c r="L32" s="270"/>
      <c r="M32" s="270"/>
      <c r="N32" s="269"/>
      <c r="O32" s="269"/>
      <c r="P32" s="269"/>
      <c r="Q32" s="320" t="s">
        <v>978</v>
      </c>
      <c r="R32" s="320"/>
      <c r="S32" s="320"/>
      <c r="T32" s="269"/>
      <c r="U32"/>
      <c r="V32"/>
      <c r="W32"/>
      <c r="X32"/>
      <c r="Y32"/>
      <c r="Z32"/>
      <c r="AA32"/>
      <c r="AB32"/>
      <c r="AC32" s="237"/>
      <c r="AD32" s="237"/>
      <c r="AE32"/>
      <c r="AH32" s="300"/>
      <c r="AI32" s="300"/>
    </row>
    <row r="33" spans="21:39" ht="15">
      <c r="U33" s="269"/>
      <c r="V33" s="269"/>
      <c r="W33" s="269"/>
      <c r="X33" s="269"/>
      <c r="Y33" s="269"/>
      <c r="Z33" s="269"/>
      <c r="AA33" s="269"/>
      <c r="AB33" s="269"/>
      <c r="AC33" s="270"/>
      <c r="AD33" s="270"/>
      <c r="AF33" s="272"/>
      <c r="AG33" s="272"/>
      <c r="AH33" s="272"/>
      <c r="AI33" s="272"/>
      <c r="AJ33" s="272"/>
      <c r="AK33" s="272"/>
      <c r="AL33" s="272"/>
      <c r="AM33" s="272"/>
    </row>
    <row r="34" spans="15:16" ht="15">
      <c r="O34" s="321" t="s">
        <v>2</v>
      </c>
      <c r="P34" t="s">
        <v>979</v>
      </c>
    </row>
  </sheetData>
  <sheetProtection selectLockedCells="1" selectUnlockedCells="1"/>
  <mergeCells count="19">
    <mergeCell ref="A2:V2"/>
    <mergeCell ref="A3:N3"/>
    <mergeCell ref="O3:AE3"/>
    <mergeCell ref="C21:D21"/>
    <mergeCell ref="E21:K21"/>
    <mergeCell ref="S21:T21"/>
    <mergeCell ref="U21:AB21"/>
    <mergeCell ref="S23:AB23"/>
    <mergeCell ref="C25:D25"/>
    <mergeCell ref="E25:K25"/>
    <mergeCell ref="C26:D26"/>
    <mergeCell ref="E26:K26"/>
    <mergeCell ref="C27:D27"/>
    <mergeCell ref="E27:K27"/>
    <mergeCell ref="C28:D28"/>
    <mergeCell ref="E28:K28"/>
    <mergeCell ref="S28:T28"/>
    <mergeCell ref="U28:AB28"/>
    <mergeCell ref="S30:AB30"/>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2.xml><?xml version="1.0" encoding="utf-8"?>
<worksheet xmlns="http://schemas.openxmlformats.org/spreadsheetml/2006/main" xmlns:r="http://schemas.openxmlformats.org/officeDocument/2006/relationships">
  <sheetPr>
    <tabColor indexed="38"/>
  </sheetPr>
  <dimension ref="A1:S163"/>
  <sheetViews>
    <sheetView zoomScale="75" zoomScaleNormal="75" workbookViewId="0" topLeftCell="B1">
      <selection activeCell="E29" sqref="E29"/>
    </sheetView>
  </sheetViews>
  <sheetFormatPr defaultColWidth="12.57421875" defaultRowHeight="15"/>
  <cols>
    <col min="1" max="1" width="12.8515625" style="33" customWidth="1"/>
    <col min="2" max="2" width="22.28125" style="34" customWidth="1"/>
    <col min="3" max="3" width="49.00390625" style="34" customWidth="1"/>
    <col min="4" max="4" width="9.140625" style="35" customWidth="1"/>
    <col min="5" max="5" width="12.8515625" style="34" customWidth="1"/>
    <col min="6" max="6" width="7.28125" style="35" customWidth="1"/>
    <col min="7" max="7" width="6.28125" style="35" customWidth="1"/>
    <col min="8" max="8" width="5.8515625" style="35" customWidth="1"/>
    <col min="9" max="9" width="5.7109375" style="35" customWidth="1"/>
    <col min="10" max="10" width="5.28125" style="35" customWidth="1"/>
    <col min="11" max="15" width="5.7109375" style="35" customWidth="1"/>
    <col min="16" max="16" width="12.8515625" style="0" customWidth="1"/>
    <col min="17" max="16384" width="12.8515625" style="34" customWidth="1"/>
  </cols>
  <sheetData>
    <row r="1" spans="1:2" ht="17.25">
      <c r="A1" s="33" t="s">
        <v>100</v>
      </c>
      <c r="B1" s="36" t="s">
        <v>101</v>
      </c>
    </row>
    <row r="2" spans="1:2" ht="12.75">
      <c r="A2" s="33">
        <v>1</v>
      </c>
      <c r="B2" s="37" t="s">
        <v>102</v>
      </c>
    </row>
    <row r="3" spans="1:2" ht="15">
      <c r="A3" s="33">
        <v>2</v>
      </c>
      <c r="B3" s="38" t="s">
        <v>103</v>
      </c>
    </row>
    <row r="4" spans="1:2" ht="12.75">
      <c r="A4" s="33">
        <v>3</v>
      </c>
      <c r="B4" s="39" t="s">
        <v>104</v>
      </c>
    </row>
    <row r="5" spans="1:3" ht="12.75">
      <c r="A5" s="33">
        <v>4</v>
      </c>
      <c r="C5" s="34" t="s">
        <v>105</v>
      </c>
    </row>
    <row r="6" spans="1:3" ht="12.75">
      <c r="A6" s="33">
        <v>5</v>
      </c>
      <c r="C6" s="34" t="s">
        <v>106</v>
      </c>
    </row>
    <row r="7" spans="1:3" ht="12.75">
      <c r="A7" s="33">
        <v>6</v>
      </c>
      <c r="C7" s="34" t="s">
        <v>107</v>
      </c>
    </row>
    <row r="8" spans="1:3" ht="12.75">
      <c r="A8" s="33">
        <v>7</v>
      </c>
      <c r="C8" s="34" t="s">
        <v>108</v>
      </c>
    </row>
    <row r="9" spans="1:3" ht="12.75">
      <c r="A9" s="33">
        <v>8</v>
      </c>
      <c r="C9" s="34" t="s">
        <v>109</v>
      </c>
    </row>
    <row r="10" spans="1:3" ht="12.75">
      <c r="A10" s="33">
        <v>9</v>
      </c>
      <c r="C10" s="34" t="s">
        <v>110</v>
      </c>
    </row>
    <row r="11" spans="1:3" ht="12.75">
      <c r="A11" s="33">
        <v>10</v>
      </c>
      <c r="C11" s="34" t="s">
        <v>111</v>
      </c>
    </row>
    <row r="12" spans="1:3" ht="12.75">
      <c r="A12" s="33">
        <v>11</v>
      </c>
      <c r="C12" s="34" t="s">
        <v>112</v>
      </c>
    </row>
    <row r="13" spans="1:3" ht="12.75">
      <c r="A13" s="33">
        <v>12</v>
      </c>
      <c r="C13" s="34" t="s">
        <v>113</v>
      </c>
    </row>
    <row r="14" spans="1:3" ht="12.75">
      <c r="A14" s="33">
        <v>13</v>
      </c>
      <c r="C14" s="34" t="s">
        <v>114</v>
      </c>
    </row>
    <row r="15" spans="1:5" ht="12.75">
      <c r="A15" s="33">
        <v>14</v>
      </c>
      <c r="D15" s="40" t="s">
        <v>115</v>
      </c>
      <c r="E15" s="40" t="s">
        <v>116</v>
      </c>
    </row>
    <row r="16" spans="1:6" ht="12.75">
      <c r="A16" s="33">
        <v>15</v>
      </c>
      <c r="B16" s="39" t="s">
        <v>117</v>
      </c>
      <c r="C16" s="41" t="s">
        <v>118</v>
      </c>
      <c r="D16" s="42">
        <v>2</v>
      </c>
      <c r="E16" s="43"/>
      <c r="F16"/>
    </row>
    <row r="17" spans="1:5" ht="12.75">
      <c r="A17" s="33">
        <v>16</v>
      </c>
      <c r="C17" s="34" t="s">
        <v>119</v>
      </c>
      <c r="D17" s="35">
        <v>18</v>
      </c>
      <c r="E17" s="35"/>
    </row>
    <row r="18" spans="1:5" ht="12.75">
      <c r="A18" s="33">
        <v>17</v>
      </c>
      <c r="C18" s="34" t="s">
        <v>19</v>
      </c>
      <c r="D18" s="35">
        <v>23</v>
      </c>
      <c r="E18" s="35">
        <v>39</v>
      </c>
    </row>
    <row r="19" spans="1:5" ht="12.75">
      <c r="A19" s="33">
        <v>18</v>
      </c>
      <c r="C19" s="34" t="s">
        <v>120</v>
      </c>
      <c r="D19" s="35">
        <v>17</v>
      </c>
      <c r="E19" s="35">
        <v>15</v>
      </c>
    </row>
    <row r="20" spans="1:5" ht="12.75">
      <c r="A20" s="33">
        <v>19</v>
      </c>
      <c r="C20" s="34" t="s">
        <v>121</v>
      </c>
      <c r="D20" s="35">
        <v>26</v>
      </c>
      <c r="E20" s="35">
        <v>26</v>
      </c>
    </row>
    <row r="21" spans="1:5" ht="12.75">
      <c r="A21" s="33">
        <v>20</v>
      </c>
      <c r="C21" s="44" t="s">
        <v>122</v>
      </c>
      <c r="D21" s="42">
        <v>82</v>
      </c>
      <c r="E21" s="45">
        <f>SUM(E18:E20)</f>
        <v>80</v>
      </c>
    </row>
    <row r="22" spans="1:2" ht="12.75">
      <c r="A22" s="33">
        <v>21</v>
      </c>
      <c r="B22" s="39" t="s">
        <v>123</v>
      </c>
    </row>
    <row r="23" spans="1:2" ht="12.75">
      <c r="A23" s="33">
        <v>22</v>
      </c>
      <c r="B23" s="34" t="s">
        <v>124</v>
      </c>
    </row>
    <row r="24" spans="1:4" ht="12.75">
      <c r="A24" s="33">
        <v>23</v>
      </c>
      <c r="C24" s="34" t="s">
        <v>125</v>
      </c>
      <c r="D24" s="35">
        <v>2</v>
      </c>
    </row>
    <row r="25" spans="1:2" ht="12.75">
      <c r="A25" s="33">
        <v>24</v>
      </c>
      <c r="B25" s="34" t="s">
        <v>126</v>
      </c>
    </row>
    <row r="26" spans="1:6" ht="12.75">
      <c r="A26" s="33">
        <v>25</v>
      </c>
      <c r="C26" s="34" t="s">
        <v>127</v>
      </c>
      <c r="D26" s="42">
        <v>2</v>
      </c>
      <c r="E26" s="34" t="s">
        <v>128</v>
      </c>
      <c r="F26" s="35">
        <v>27</v>
      </c>
    </row>
    <row r="27" spans="1:6" ht="12.75">
      <c r="A27" s="33">
        <v>26</v>
      </c>
      <c r="C27" s="34" t="s">
        <v>129</v>
      </c>
      <c r="D27" s="46">
        <v>1</v>
      </c>
      <c r="E27" s="34" t="s">
        <v>130</v>
      </c>
      <c r="F27" s="35">
        <v>2</v>
      </c>
    </row>
    <row r="28" spans="1:6" ht="12.75">
      <c r="A28" s="33">
        <v>27</v>
      </c>
      <c r="C28" s="34" t="s">
        <v>131</v>
      </c>
      <c r="D28" s="35">
        <v>1</v>
      </c>
      <c r="E28" s="34" t="s">
        <v>48</v>
      </c>
      <c r="F28" s="35">
        <v>3</v>
      </c>
    </row>
    <row r="29" spans="1:4" ht="12.75">
      <c r="A29" s="33">
        <v>28</v>
      </c>
      <c r="C29" s="34" t="s">
        <v>132</v>
      </c>
      <c r="D29" s="35">
        <v>1</v>
      </c>
    </row>
    <row r="30" spans="1:4" ht="12.75">
      <c r="A30" s="33">
        <v>29</v>
      </c>
      <c r="C30" s="34" t="s">
        <v>133</v>
      </c>
      <c r="D30" s="35">
        <v>1</v>
      </c>
    </row>
    <row r="31" spans="1:4" ht="12.75">
      <c r="A31" s="33">
        <v>30</v>
      </c>
      <c r="C31" s="44" t="s">
        <v>122</v>
      </c>
      <c r="D31" s="42">
        <f>SUM(D26:D30)</f>
        <v>6</v>
      </c>
    </row>
    <row r="32" ht="12.75">
      <c r="A32" s="33">
        <v>31</v>
      </c>
    </row>
    <row r="33" spans="1:2" ht="12.75">
      <c r="A33" s="33">
        <v>32</v>
      </c>
      <c r="B33" s="47" t="s">
        <v>134</v>
      </c>
    </row>
    <row r="34" spans="1:16" ht="12.75">
      <c r="A34" s="33">
        <v>33</v>
      </c>
      <c r="B34" s="34" t="s">
        <v>135</v>
      </c>
      <c r="C34" s="48"/>
      <c r="D34" s="35" t="s">
        <v>3</v>
      </c>
      <c r="E34" s="35"/>
      <c r="P34" s="35"/>
    </row>
    <row r="35" spans="1:10" ht="12.75">
      <c r="A35" s="33">
        <v>34</v>
      </c>
      <c r="C35" s="34" t="s">
        <v>136</v>
      </c>
      <c r="H35" s="49" t="s">
        <v>137</v>
      </c>
      <c r="I35" s="49"/>
      <c r="J35" s="49"/>
    </row>
    <row r="36" spans="1:18" ht="19.5">
      <c r="A36" s="33">
        <v>35</v>
      </c>
      <c r="C36" s="50"/>
      <c r="D36" s="51" t="s">
        <v>138</v>
      </c>
      <c r="E36" s="51" t="s">
        <v>139</v>
      </c>
      <c r="F36" s="51" t="s">
        <v>140</v>
      </c>
      <c r="G36" s="51" t="s">
        <v>141</v>
      </c>
      <c r="H36" s="52" t="s">
        <v>142</v>
      </c>
      <c r="I36" s="52" t="s">
        <v>143</v>
      </c>
      <c r="J36" s="52" t="s">
        <v>144</v>
      </c>
      <c r="K36" s="53" t="s">
        <v>145</v>
      </c>
      <c r="L36" s="53" t="s">
        <v>146</v>
      </c>
      <c r="M36" s="53" t="s">
        <v>147</v>
      </c>
      <c r="N36" s="53" t="s">
        <v>148</v>
      </c>
      <c r="O36" s="53" t="s">
        <v>149</v>
      </c>
      <c r="Q36" s="50"/>
      <c r="R36" s="50"/>
    </row>
    <row r="37" spans="1:19" s="35" customFormat="1" ht="12.75">
      <c r="A37" s="33">
        <v>36</v>
      </c>
      <c r="B37" s="35">
        <v>1</v>
      </c>
      <c r="C37" s="35">
        <v>2</v>
      </c>
      <c r="D37" s="35">
        <v>3</v>
      </c>
      <c r="E37" s="35">
        <v>7</v>
      </c>
      <c r="F37" s="35">
        <v>4</v>
      </c>
      <c r="G37" s="35">
        <v>5</v>
      </c>
      <c r="H37" s="35">
        <v>6</v>
      </c>
      <c r="P37"/>
      <c r="Q37" s="35" t="s">
        <v>2</v>
      </c>
      <c r="R37" s="35" t="s">
        <v>150</v>
      </c>
      <c r="S37" s="35" t="s">
        <v>2</v>
      </c>
    </row>
    <row r="38" spans="1:2" ht="12.75">
      <c r="A38" s="33">
        <v>37</v>
      </c>
      <c r="B38" s="39" t="s">
        <v>151</v>
      </c>
    </row>
    <row r="39" spans="1:10" ht="12.75">
      <c r="A39" s="33">
        <v>38</v>
      </c>
      <c r="B39" s="54" t="s">
        <v>152</v>
      </c>
      <c r="C39" s="34" t="s">
        <v>153</v>
      </c>
      <c r="D39" s="35">
        <v>1</v>
      </c>
      <c r="F39" s="35">
        <v>1</v>
      </c>
      <c r="G39" s="35">
        <v>2000</v>
      </c>
      <c r="H39" s="35">
        <v>1</v>
      </c>
      <c r="I39" s="35">
        <v>1</v>
      </c>
      <c r="J39" s="35">
        <v>1</v>
      </c>
    </row>
    <row r="40" spans="1:10" ht="12.75">
      <c r="A40" s="33">
        <v>39</v>
      </c>
      <c r="B40" s="54" t="s">
        <v>154</v>
      </c>
      <c r="C40" s="34" t="s">
        <v>155</v>
      </c>
      <c r="D40" s="35">
        <v>1</v>
      </c>
      <c r="F40" s="35">
        <v>1</v>
      </c>
      <c r="G40" s="35">
        <v>2000</v>
      </c>
      <c r="H40" s="35">
        <v>1</v>
      </c>
      <c r="J40" s="35">
        <v>1</v>
      </c>
    </row>
    <row r="41" spans="1:10" ht="24.75">
      <c r="A41" s="33">
        <v>40</v>
      </c>
      <c r="B41" s="54" t="s">
        <v>156</v>
      </c>
      <c r="C41" s="34" t="s">
        <v>157</v>
      </c>
      <c r="D41" s="35">
        <v>1</v>
      </c>
      <c r="F41" s="35">
        <v>1</v>
      </c>
      <c r="G41" s="35">
        <v>1450</v>
      </c>
      <c r="H41" s="35">
        <v>1</v>
      </c>
      <c r="I41" s="35">
        <v>1</v>
      </c>
      <c r="J41" s="35">
        <v>1</v>
      </c>
    </row>
    <row r="42" spans="1:10" ht="24.75">
      <c r="A42" s="33">
        <v>41</v>
      </c>
      <c r="B42" s="54" t="s">
        <v>158</v>
      </c>
      <c r="C42" s="34" t="s">
        <v>159</v>
      </c>
      <c r="D42" s="35">
        <v>1</v>
      </c>
      <c r="H42" s="35">
        <v>1</v>
      </c>
      <c r="J42" s="35">
        <v>1</v>
      </c>
    </row>
    <row r="43" spans="1:10" ht="37.5">
      <c r="A43" s="33">
        <v>42</v>
      </c>
      <c r="B43" s="54" t="s">
        <v>160</v>
      </c>
      <c r="C43" s="34" t="s">
        <v>157</v>
      </c>
      <c r="D43" s="35">
        <v>1</v>
      </c>
      <c r="H43" s="35">
        <v>1</v>
      </c>
      <c r="J43" s="35">
        <v>1</v>
      </c>
    </row>
    <row r="44" spans="1:15" ht="12.75">
      <c r="A44" s="55">
        <v>43</v>
      </c>
      <c r="B44" s="56"/>
      <c r="C44" s="57" t="s">
        <v>122</v>
      </c>
      <c r="D44" s="58">
        <f>SUM(D39:D43)</f>
        <v>5</v>
      </c>
      <c r="F44" s="58"/>
      <c r="G44" s="58"/>
      <c r="H44" s="58"/>
      <c r="I44" s="58"/>
      <c r="J44" s="58"/>
      <c r="K44" s="58"/>
      <c r="L44" s="58"/>
      <c r="M44" s="58"/>
      <c r="N44" s="58"/>
      <c r="O44" s="58"/>
    </row>
    <row r="45" spans="1:2" ht="12.75">
      <c r="A45" s="33">
        <v>44</v>
      </c>
      <c r="B45" s="59" t="s">
        <v>161</v>
      </c>
    </row>
    <row r="46" spans="1:10" ht="12.75">
      <c r="A46" s="33">
        <v>45</v>
      </c>
      <c r="B46" s="54" t="s">
        <v>162</v>
      </c>
      <c r="C46" s="34" t="s">
        <v>163</v>
      </c>
      <c r="D46" s="35">
        <v>1</v>
      </c>
      <c r="F46" s="35">
        <v>1</v>
      </c>
      <c r="G46" s="35">
        <v>1400</v>
      </c>
      <c r="H46" s="35">
        <v>1</v>
      </c>
      <c r="I46" s="35">
        <v>1</v>
      </c>
      <c r="J46" s="35">
        <v>1</v>
      </c>
    </row>
    <row r="47" spans="1:10" ht="12.75">
      <c r="A47" s="33">
        <v>46</v>
      </c>
      <c r="B47" s="54" t="s">
        <v>154</v>
      </c>
      <c r="C47" s="34" t="s">
        <v>164</v>
      </c>
      <c r="D47" s="35">
        <v>1</v>
      </c>
      <c r="F47" s="35">
        <v>1</v>
      </c>
      <c r="G47" s="35">
        <v>1400</v>
      </c>
      <c r="H47" s="35">
        <v>1</v>
      </c>
      <c r="J47" s="35">
        <v>1</v>
      </c>
    </row>
    <row r="48" spans="1:10" ht="24.75">
      <c r="A48" s="33">
        <v>47</v>
      </c>
      <c r="B48" s="54" t="s">
        <v>165</v>
      </c>
      <c r="C48" s="34" t="s">
        <v>163</v>
      </c>
      <c r="D48" s="35">
        <v>1</v>
      </c>
      <c r="F48" s="35">
        <v>1</v>
      </c>
      <c r="G48" s="35">
        <v>1200</v>
      </c>
      <c r="H48" s="35">
        <v>1</v>
      </c>
      <c r="J48" s="35">
        <v>1</v>
      </c>
    </row>
    <row r="49" spans="1:10" ht="24.75">
      <c r="A49" s="33">
        <v>48</v>
      </c>
      <c r="B49" s="54" t="s">
        <v>166</v>
      </c>
      <c r="C49" s="34" t="s">
        <v>167</v>
      </c>
      <c r="D49" s="35">
        <v>1</v>
      </c>
      <c r="F49" s="35">
        <v>1</v>
      </c>
      <c r="G49" s="35">
        <v>900</v>
      </c>
      <c r="H49" s="35">
        <v>1</v>
      </c>
      <c r="J49" s="35">
        <v>1</v>
      </c>
    </row>
    <row r="50" spans="1:10" ht="24.75">
      <c r="A50" s="33">
        <v>49</v>
      </c>
      <c r="B50" s="54" t="s">
        <v>168</v>
      </c>
      <c r="C50" s="34" t="s">
        <v>163</v>
      </c>
      <c r="D50" s="35">
        <v>1</v>
      </c>
      <c r="F50" s="35">
        <v>1</v>
      </c>
      <c r="G50" s="35">
        <v>1000</v>
      </c>
      <c r="H50" s="35">
        <v>1</v>
      </c>
      <c r="I50" s="35">
        <v>1</v>
      </c>
      <c r="J50" s="35">
        <v>1</v>
      </c>
    </row>
    <row r="51" spans="1:10" ht="24.75">
      <c r="A51" s="33">
        <v>50</v>
      </c>
      <c r="B51" s="54" t="s">
        <v>169</v>
      </c>
      <c r="C51" s="34" t="s">
        <v>167</v>
      </c>
      <c r="D51" s="35">
        <v>1</v>
      </c>
      <c r="F51" s="35">
        <v>1</v>
      </c>
      <c r="G51" s="35">
        <v>900</v>
      </c>
      <c r="H51" s="35">
        <v>1</v>
      </c>
      <c r="I51" s="35">
        <v>1</v>
      </c>
      <c r="J51" s="35">
        <v>1</v>
      </c>
    </row>
    <row r="52" spans="1:8" ht="24.75">
      <c r="A52" s="33">
        <v>51</v>
      </c>
      <c r="B52" s="54" t="s">
        <v>170</v>
      </c>
      <c r="C52" s="34" t="s">
        <v>171</v>
      </c>
      <c r="D52" s="35">
        <v>1</v>
      </c>
      <c r="F52" s="35">
        <v>1</v>
      </c>
      <c r="G52" s="35">
        <v>850</v>
      </c>
      <c r="H52" s="35">
        <v>1</v>
      </c>
    </row>
    <row r="53" spans="1:10" ht="24.75">
      <c r="A53" s="33">
        <v>52</v>
      </c>
      <c r="B53" s="54" t="s">
        <v>172</v>
      </c>
      <c r="C53" s="34" t="s">
        <v>173</v>
      </c>
      <c r="D53" s="35">
        <v>1</v>
      </c>
      <c r="F53" s="35">
        <v>1</v>
      </c>
      <c r="G53" s="35">
        <v>850</v>
      </c>
      <c r="H53" s="35">
        <v>1</v>
      </c>
      <c r="J53" s="35">
        <v>1</v>
      </c>
    </row>
    <row r="54" spans="1:10" ht="12.75">
      <c r="A54" s="33">
        <v>53</v>
      </c>
      <c r="B54" s="54" t="s">
        <v>174</v>
      </c>
      <c r="C54" s="34" t="s">
        <v>175</v>
      </c>
      <c r="D54" s="35">
        <v>4</v>
      </c>
      <c r="F54" s="35">
        <v>4</v>
      </c>
      <c r="G54" s="35">
        <v>850</v>
      </c>
      <c r="H54" s="35">
        <v>1</v>
      </c>
      <c r="J54" s="35">
        <v>1</v>
      </c>
    </row>
    <row r="55" spans="1:7" ht="12.75">
      <c r="A55" s="33">
        <v>54</v>
      </c>
      <c r="B55" s="54" t="s">
        <v>176</v>
      </c>
      <c r="C55" s="34" t="s">
        <v>177</v>
      </c>
      <c r="D55" s="35">
        <v>1</v>
      </c>
      <c r="F55" s="35">
        <v>1</v>
      </c>
      <c r="G55" s="35">
        <v>575</v>
      </c>
    </row>
    <row r="56" spans="1:6" ht="12.75">
      <c r="A56" s="33">
        <v>55</v>
      </c>
      <c r="B56" s="54" t="s">
        <v>178</v>
      </c>
      <c r="C56" s="34" t="s">
        <v>179</v>
      </c>
      <c r="D56" s="35">
        <v>1</v>
      </c>
      <c r="F56" s="35">
        <v>123</v>
      </c>
    </row>
    <row r="57" spans="1:6" ht="12.75">
      <c r="A57" s="33">
        <v>56</v>
      </c>
      <c r="B57" s="54" t="s">
        <v>180</v>
      </c>
      <c r="C57" s="34" t="s">
        <v>181</v>
      </c>
      <c r="D57" s="35">
        <v>2</v>
      </c>
      <c r="F57" s="35">
        <v>123</v>
      </c>
    </row>
    <row r="58" spans="1:15" ht="12.75">
      <c r="A58" s="55">
        <v>57</v>
      </c>
      <c r="B58" s="56"/>
      <c r="C58" s="57" t="s">
        <v>122</v>
      </c>
      <c r="D58" s="58">
        <f>SUM(D46:D57)</f>
        <v>16</v>
      </c>
      <c r="F58" s="58"/>
      <c r="G58" s="58"/>
      <c r="H58" s="58"/>
      <c r="I58" s="58"/>
      <c r="J58" s="58"/>
      <c r="K58" s="58"/>
      <c r="L58" s="58"/>
      <c r="M58" s="58"/>
      <c r="N58" s="58"/>
      <c r="O58" s="58"/>
    </row>
    <row r="59" spans="1:2" ht="12.75">
      <c r="A59" s="33">
        <v>58</v>
      </c>
      <c r="B59" s="59" t="s">
        <v>182</v>
      </c>
    </row>
    <row r="60" spans="1:10" ht="12.75">
      <c r="A60" s="33">
        <v>59</v>
      </c>
      <c r="B60" s="34" t="s">
        <v>183</v>
      </c>
      <c r="C60" s="34" t="s">
        <v>173</v>
      </c>
      <c r="D60" s="35">
        <v>1</v>
      </c>
      <c r="F60" s="35">
        <v>34</v>
      </c>
      <c r="G60" s="35">
        <v>1000</v>
      </c>
      <c r="H60" s="35">
        <v>1</v>
      </c>
      <c r="J60" s="35">
        <v>1</v>
      </c>
    </row>
    <row r="61" spans="1:10" ht="12.75">
      <c r="A61" s="33">
        <v>60</v>
      </c>
      <c r="B61" s="34" t="s">
        <v>184</v>
      </c>
      <c r="C61" s="34" t="s">
        <v>173</v>
      </c>
      <c r="D61" s="35">
        <v>1</v>
      </c>
      <c r="F61" s="35">
        <v>27</v>
      </c>
      <c r="G61" s="35">
        <v>1000</v>
      </c>
      <c r="H61" s="35">
        <v>1</v>
      </c>
      <c r="J61" s="35">
        <v>1</v>
      </c>
    </row>
    <row r="62" spans="1:10" ht="12.75">
      <c r="A62" s="33">
        <v>61</v>
      </c>
      <c r="B62" s="34" t="s">
        <v>185</v>
      </c>
      <c r="C62" s="34" t="s">
        <v>173</v>
      </c>
      <c r="D62" s="35">
        <v>1</v>
      </c>
      <c r="F62" s="35" t="s">
        <v>186</v>
      </c>
      <c r="G62" s="35">
        <v>1000</v>
      </c>
      <c r="H62" s="35">
        <v>1</v>
      </c>
      <c r="J62" s="35">
        <v>1</v>
      </c>
    </row>
    <row r="63" spans="1:10" ht="12.75">
      <c r="A63" s="33">
        <v>62</v>
      </c>
      <c r="B63" s="34" t="s">
        <v>187</v>
      </c>
      <c r="C63" s="34" t="s">
        <v>188</v>
      </c>
      <c r="D63" s="35">
        <v>1</v>
      </c>
      <c r="F63" s="35">
        <v>45</v>
      </c>
      <c r="G63" s="35">
        <v>1000</v>
      </c>
      <c r="H63" s="35">
        <v>1</v>
      </c>
      <c r="J63" s="35">
        <v>1</v>
      </c>
    </row>
    <row r="64" spans="1:15" ht="12.75">
      <c r="A64" s="55">
        <v>63</v>
      </c>
      <c r="B64" s="56"/>
      <c r="C64" s="57" t="s">
        <v>122</v>
      </c>
      <c r="D64" s="58">
        <f>SUM(D60:D63)</f>
        <v>4</v>
      </c>
      <c r="F64" s="58"/>
      <c r="G64" s="58"/>
      <c r="H64" s="58"/>
      <c r="I64" s="58"/>
      <c r="J64" s="58"/>
      <c r="K64" s="58"/>
      <c r="L64" s="58"/>
      <c r="M64" s="58"/>
      <c r="N64" s="58"/>
      <c r="O64" s="58"/>
    </row>
    <row r="65" spans="1:2" ht="12.75">
      <c r="A65" s="33">
        <v>64</v>
      </c>
      <c r="B65" s="39" t="s">
        <v>108</v>
      </c>
    </row>
    <row r="66" spans="1:10" ht="24.75">
      <c r="A66" s="33">
        <v>65</v>
      </c>
      <c r="B66" s="54" t="s">
        <v>189</v>
      </c>
      <c r="C66" s="34" t="s">
        <v>190</v>
      </c>
      <c r="D66" s="35">
        <v>1</v>
      </c>
      <c r="F66" s="35">
        <v>9</v>
      </c>
      <c r="G66" s="35">
        <v>1400</v>
      </c>
      <c r="H66" s="35">
        <v>1</v>
      </c>
      <c r="J66" s="35">
        <v>1</v>
      </c>
    </row>
    <row r="67" spans="1:7" ht="24.75">
      <c r="A67" s="33">
        <v>66</v>
      </c>
      <c r="B67" s="54" t="s">
        <v>191</v>
      </c>
      <c r="C67" s="34" t="s">
        <v>192</v>
      </c>
      <c r="D67" s="35">
        <v>1</v>
      </c>
      <c r="F67" s="35">
        <v>9</v>
      </c>
      <c r="G67" s="35">
        <v>950</v>
      </c>
    </row>
    <row r="68" spans="1:7" ht="12.75">
      <c r="A68" s="33">
        <v>67</v>
      </c>
      <c r="B68" s="54" t="s">
        <v>193</v>
      </c>
      <c r="C68" s="34" t="s">
        <v>194</v>
      </c>
      <c r="D68" s="35">
        <v>3</v>
      </c>
      <c r="F68" s="35">
        <v>9</v>
      </c>
      <c r="G68" s="35">
        <v>950</v>
      </c>
    </row>
    <row r="69" spans="1:7" ht="37.5">
      <c r="A69" s="33">
        <v>68</v>
      </c>
      <c r="B69" s="54" t="s">
        <v>195</v>
      </c>
      <c r="C69" s="34" t="s">
        <v>196</v>
      </c>
      <c r="D69" s="35">
        <v>1</v>
      </c>
      <c r="F69" s="35">
        <v>9</v>
      </c>
      <c r="G69" s="35">
        <v>900</v>
      </c>
    </row>
    <row r="70" spans="1:7" ht="24.75">
      <c r="A70" s="33">
        <v>69</v>
      </c>
      <c r="B70" s="54" t="s">
        <v>197</v>
      </c>
      <c r="C70" s="34" t="s">
        <v>196</v>
      </c>
      <c r="D70" s="35">
        <v>1</v>
      </c>
      <c r="F70" s="35">
        <v>9</v>
      </c>
      <c r="G70" s="35">
        <v>575</v>
      </c>
    </row>
    <row r="71" spans="1:15" ht="12.75">
      <c r="A71" s="55">
        <v>70</v>
      </c>
      <c r="B71" s="56"/>
      <c r="C71" s="57" t="s">
        <v>122</v>
      </c>
      <c r="D71" s="58">
        <f>SUM(D66:D70)</f>
        <v>7</v>
      </c>
      <c r="F71" s="58"/>
      <c r="G71" s="58"/>
      <c r="H71" s="58"/>
      <c r="I71" s="58"/>
      <c r="J71" s="58"/>
      <c r="K71" s="58"/>
      <c r="L71" s="58"/>
      <c r="M71" s="58"/>
      <c r="N71" s="58"/>
      <c r="O71" s="58"/>
    </row>
    <row r="72" spans="1:2" ht="12.75">
      <c r="A72" s="33">
        <v>71</v>
      </c>
      <c r="B72" s="59" t="s">
        <v>198</v>
      </c>
    </row>
    <row r="73" spans="1:3" ht="24.75">
      <c r="A73" s="33">
        <v>72</v>
      </c>
      <c r="B73" s="54" t="s">
        <v>199</v>
      </c>
      <c r="C73" s="34" t="s">
        <v>200</v>
      </c>
    </row>
    <row r="74" spans="1:2" ht="12.75">
      <c r="A74" s="33">
        <v>73</v>
      </c>
      <c r="B74" s="54"/>
    </row>
    <row r="75" spans="1:2" ht="12.75">
      <c r="A75" s="33">
        <v>74</v>
      </c>
      <c r="B75" s="39" t="s">
        <v>201</v>
      </c>
    </row>
    <row r="76" spans="1:2" ht="12.75">
      <c r="A76" s="33">
        <v>75</v>
      </c>
      <c r="B76" s="54"/>
    </row>
    <row r="77" spans="1:2" ht="12.75">
      <c r="A77" s="33">
        <v>76</v>
      </c>
      <c r="B77" s="39" t="s">
        <v>202</v>
      </c>
    </row>
    <row r="78" spans="1:10" ht="12.75">
      <c r="A78" s="33">
        <v>77</v>
      </c>
      <c r="B78" s="34" t="s">
        <v>203</v>
      </c>
      <c r="D78" s="35" t="s">
        <v>2</v>
      </c>
      <c r="E78" s="34" t="s">
        <v>2</v>
      </c>
      <c r="F78" s="35" t="s">
        <v>2</v>
      </c>
      <c r="G78" s="35" t="s">
        <v>2</v>
      </c>
      <c r="H78" s="35" t="s">
        <v>2</v>
      </c>
      <c r="I78" s="35" t="s">
        <v>2</v>
      </c>
      <c r="J78" s="35" t="s">
        <v>2</v>
      </c>
    </row>
    <row r="79" spans="1:8" ht="37.5">
      <c r="A79" s="33">
        <v>78</v>
      </c>
      <c r="B79" s="54" t="s">
        <v>204</v>
      </c>
      <c r="C79" s="34" t="s">
        <v>205</v>
      </c>
      <c r="D79" s="35">
        <v>1</v>
      </c>
      <c r="F79" s="35" t="s">
        <v>2</v>
      </c>
      <c r="G79" s="35" t="s">
        <v>2</v>
      </c>
      <c r="H79" s="35" t="s">
        <v>2</v>
      </c>
    </row>
    <row r="80" spans="1:4" ht="31.5" customHeight="1">
      <c r="A80" s="33">
        <v>79</v>
      </c>
      <c r="B80" s="54" t="s">
        <v>206</v>
      </c>
      <c r="C80" s="34" t="s">
        <v>207</v>
      </c>
      <c r="D80" s="35">
        <v>1</v>
      </c>
    </row>
    <row r="81" spans="1:4" ht="12.75">
      <c r="A81" s="33">
        <v>80</v>
      </c>
      <c r="B81" s="54" t="s">
        <v>176</v>
      </c>
      <c r="C81" s="34" t="s">
        <v>208</v>
      </c>
      <c r="D81" s="35">
        <v>1</v>
      </c>
    </row>
    <row r="82" spans="1:4" ht="12.75">
      <c r="A82" s="33">
        <v>81</v>
      </c>
      <c r="B82" s="54" t="s">
        <v>180</v>
      </c>
      <c r="C82" s="34" t="s">
        <v>209</v>
      </c>
      <c r="D82" s="35">
        <v>1</v>
      </c>
    </row>
    <row r="83" spans="1:15" ht="12.75">
      <c r="A83" s="55">
        <v>82</v>
      </c>
      <c r="B83" s="56"/>
      <c r="C83" s="57"/>
      <c r="D83" s="58">
        <f>SUM(D79:D82)</f>
        <v>4</v>
      </c>
      <c r="F83" s="58"/>
      <c r="G83" s="58"/>
      <c r="H83" s="58"/>
      <c r="I83" s="58"/>
      <c r="J83" s="58"/>
      <c r="K83" s="58"/>
      <c r="L83" s="58"/>
      <c r="M83" s="58"/>
      <c r="N83" s="58"/>
      <c r="O83" s="58"/>
    </row>
    <row r="84" spans="1:2" ht="12.75">
      <c r="A84" s="33">
        <v>83</v>
      </c>
      <c r="B84" s="39" t="s">
        <v>210</v>
      </c>
    </row>
    <row r="85" spans="1:16" s="62" customFormat="1" ht="12.75">
      <c r="A85" s="60">
        <v>84</v>
      </c>
      <c r="B85" s="61" t="s">
        <v>211</v>
      </c>
      <c r="C85" s="62" t="s">
        <v>157</v>
      </c>
      <c r="D85" s="63">
        <v>1</v>
      </c>
      <c r="E85" s="62" t="s">
        <v>212</v>
      </c>
      <c r="F85" s="63"/>
      <c r="G85" s="63"/>
      <c r="H85" s="63"/>
      <c r="I85" s="63"/>
      <c r="J85" s="63"/>
      <c r="K85" s="63"/>
      <c r="L85" s="63"/>
      <c r="M85" s="63"/>
      <c r="N85" s="63"/>
      <c r="O85" s="63"/>
      <c r="P85"/>
    </row>
    <row r="86" spans="1:4" ht="12.75">
      <c r="A86" s="33">
        <v>85</v>
      </c>
      <c r="B86" s="54" t="s">
        <v>213</v>
      </c>
      <c r="C86" s="34" t="s">
        <v>214</v>
      </c>
      <c r="D86" s="35">
        <v>1</v>
      </c>
    </row>
    <row r="87" spans="1:4" ht="24.75">
      <c r="A87" s="33">
        <v>86</v>
      </c>
      <c r="B87" s="54" t="s">
        <v>215</v>
      </c>
      <c r="C87" s="34" t="s">
        <v>216</v>
      </c>
      <c r="D87" s="35">
        <v>1</v>
      </c>
    </row>
    <row r="88" spans="1:4" ht="12.75">
      <c r="A88" s="33">
        <v>87</v>
      </c>
      <c r="B88" s="54" t="s">
        <v>180</v>
      </c>
      <c r="C88" s="34" t="s">
        <v>181</v>
      </c>
      <c r="D88" s="35">
        <v>1</v>
      </c>
    </row>
    <row r="89" spans="1:15" ht="12.75">
      <c r="A89" s="55">
        <v>88</v>
      </c>
      <c r="B89" s="56" t="s">
        <v>2</v>
      </c>
      <c r="C89" s="57"/>
      <c r="D89" s="58">
        <f>SUM(D85:D88)</f>
        <v>4</v>
      </c>
      <c r="F89" s="58"/>
      <c r="G89" s="58"/>
      <c r="H89" s="58" t="s">
        <v>2</v>
      </c>
      <c r="I89" s="58" t="s">
        <v>2</v>
      </c>
      <c r="J89" s="58" t="s">
        <v>2</v>
      </c>
      <c r="K89" s="58"/>
      <c r="L89" s="58"/>
      <c r="M89" s="58"/>
      <c r="N89" s="58"/>
      <c r="O89" s="58"/>
    </row>
    <row r="90" spans="1:2" ht="12.75">
      <c r="A90" s="33">
        <v>89</v>
      </c>
      <c r="B90" s="39" t="s">
        <v>217</v>
      </c>
    </row>
    <row r="91" spans="1:4" ht="12.75">
      <c r="A91" s="33">
        <v>90</v>
      </c>
      <c r="B91" s="54" t="s">
        <v>218</v>
      </c>
      <c r="C91" s="34" t="s">
        <v>219</v>
      </c>
      <c r="D91" s="35">
        <v>1</v>
      </c>
    </row>
    <row r="92" spans="1:4" ht="12.75">
      <c r="A92" s="33">
        <v>91</v>
      </c>
      <c r="B92" s="54" t="s">
        <v>220</v>
      </c>
      <c r="C92" s="34" t="s">
        <v>221</v>
      </c>
      <c r="D92" s="35">
        <v>1</v>
      </c>
    </row>
    <row r="93" spans="1:4" ht="12.75">
      <c r="A93" s="33">
        <v>92</v>
      </c>
      <c r="B93" s="54" t="s">
        <v>222</v>
      </c>
      <c r="C93" s="34" t="s">
        <v>221</v>
      </c>
      <c r="D93" s="35">
        <v>1</v>
      </c>
    </row>
    <row r="94" spans="1:4" ht="12.75">
      <c r="A94" s="33">
        <v>93</v>
      </c>
      <c r="B94" s="54" t="s">
        <v>176</v>
      </c>
      <c r="C94" s="34" t="s">
        <v>208</v>
      </c>
      <c r="D94" s="35">
        <v>1</v>
      </c>
    </row>
    <row r="95" spans="1:4" ht="12.75">
      <c r="A95" s="33">
        <v>94</v>
      </c>
      <c r="B95" s="54" t="s">
        <v>180</v>
      </c>
      <c r="C95" s="34" t="s">
        <v>181</v>
      </c>
      <c r="D95" s="35">
        <v>3</v>
      </c>
    </row>
    <row r="96" spans="1:15" ht="12.75">
      <c r="A96" s="55">
        <v>95</v>
      </c>
      <c r="B96" s="56"/>
      <c r="C96" s="57"/>
      <c r="D96" s="58">
        <f>SUM(D91:D95)</f>
        <v>7</v>
      </c>
      <c r="F96" s="58"/>
      <c r="G96" s="58"/>
      <c r="H96" s="58"/>
      <c r="I96" s="58"/>
      <c r="J96" s="58"/>
      <c r="K96" s="58"/>
      <c r="L96" s="58"/>
      <c r="M96" s="58"/>
      <c r="N96" s="58"/>
      <c r="O96" s="58"/>
    </row>
    <row r="97" spans="1:2" ht="12.75">
      <c r="A97" s="33">
        <v>96</v>
      </c>
      <c r="B97" s="39" t="s">
        <v>223</v>
      </c>
    </row>
    <row r="98" spans="1:4" ht="48.75">
      <c r="A98" s="33">
        <v>97</v>
      </c>
      <c r="B98" s="54" t="s">
        <v>224</v>
      </c>
      <c r="C98" s="34" t="s">
        <v>225</v>
      </c>
      <c r="D98" s="35">
        <v>1</v>
      </c>
    </row>
    <row r="99" spans="1:4" ht="24.75">
      <c r="A99" s="33">
        <v>98</v>
      </c>
      <c r="B99" s="54" t="s">
        <v>226</v>
      </c>
      <c r="C99" s="34" t="s">
        <v>227</v>
      </c>
      <c r="D99" s="35">
        <v>1</v>
      </c>
    </row>
    <row r="100" spans="1:4" ht="24.75">
      <c r="A100" s="33">
        <v>99</v>
      </c>
      <c r="B100" s="54" t="s">
        <v>228</v>
      </c>
      <c r="C100" s="34" t="s">
        <v>229</v>
      </c>
      <c r="D100" s="35">
        <v>2</v>
      </c>
    </row>
    <row r="101" spans="1:4" ht="37.5">
      <c r="A101" s="33">
        <v>100</v>
      </c>
      <c r="B101" s="54" t="s">
        <v>230</v>
      </c>
      <c r="C101" s="34" t="s">
        <v>209</v>
      </c>
      <c r="D101" s="35">
        <v>2</v>
      </c>
    </row>
    <row r="102" spans="1:4" ht="12.75">
      <c r="A102" s="33">
        <v>101</v>
      </c>
      <c r="B102" s="54" t="s">
        <v>231</v>
      </c>
      <c r="C102" s="34" t="s">
        <v>209</v>
      </c>
      <c r="D102" s="35">
        <v>2</v>
      </c>
    </row>
    <row r="103" spans="1:4" ht="12.75">
      <c r="A103" s="33">
        <v>102</v>
      </c>
      <c r="B103" s="34" t="s">
        <v>232</v>
      </c>
      <c r="C103" s="34" t="s">
        <v>121</v>
      </c>
      <c r="D103" s="35">
        <v>16</v>
      </c>
    </row>
    <row r="104" spans="1:5" ht="12.75">
      <c r="A104" s="33">
        <v>103</v>
      </c>
      <c r="B104" s="34" t="s">
        <v>233</v>
      </c>
      <c r="E104" s="35">
        <v>2</v>
      </c>
    </row>
    <row r="105" spans="1:15" ht="12.75">
      <c r="A105" s="33">
        <v>104</v>
      </c>
      <c r="B105" s="57"/>
      <c r="C105" s="57"/>
      <c r="D105" s="58">
        <f>SUM(D98:D104)</f>
        <v>24</v>
      </c>
      <c r="F105" s="58"/>
      <c r="G105" s="58"/>
      <c r="H105" s="58"/>
      <c r="I105" s="58"/>
      <c r="J105" s="58"/>
      <c r="K105" s="58"/>
      <c r="L105" s="58"/>
      <c r="M105" s="58"/>
      <c r="N105" s="58"/>
      <c r="O105" s="58"/>
    </row>
    <row r="106" spans="1:2" ht="12.75">
      <c r="A106" s="33">
        <v>105</v>
      </c>
      <c r="B106" s="39" t="s">
        <v>114</v>
      </c>
    </row>
    <row r="107" spans="1:5" ht="12.75">
      <c r="A107" s="33">
        <v>106</v>
      </c>
      <c r="B107" s="34" t="s">
        <v>234</v>
      </c>
      <c r="C107" s="34" t="s">
        <v>229</v>
      </c>
      <c r="D107" s="35">
        <v>1</v>
      </c>
      <c r="E107" s="35"/>
    </row>
    <row r="108" spans="1:5" ht="12.75">
      <c r="A108" s="33">
        <v>107</v>
      </c>
      <c r="B108" s="34" t="s">
        <v>235</v>
      </c>
      <c r="D108" s="35">
        <v>2</v>
      </c>
      <c r="E108" s="35"/>
    </row>
    <row r="109" spans="1:5" ht="12.75">
      <c r="A109" s="33">
        <v>108</v>
      </c>
      <c r="B109" s="34" t="s">
        <v>236</v>
      </c>
      <c r="C109" s="34" t="s">
        <v>121</v>
      </c>
      <c r="D109" s="42">
        <v>4</v>
      </c>
      <c r="E109" s="35"/>
    </row>
    <row r="110" spans="1:5" ht="12.75">
      <c r="A110" s="33">
        <v>109</v>
      </c>
      <c r="B110" s="34" t="s">
        <v>237</v>
      </c>
      <c r="E110" s="42">
        <v>2</v>
      </c>
    </row>
    <row r="111" spans="1:5" ht="12.75">
      <c r="A111" s="33">
        <v>110</v>
      </c>
      <c r="B111" s="34" t="s">
        <v>238</v>
      </c>
      <c r="E111" s="35">
        <v>1</v>
      </c>
    </row>
    <row r="112" spans="1:5" ht="12.75">
      <c r="A112" s="33">
        <v>111</v>
      </c>
      <c r="B112" s="34" t="s">
        <v>239</v>
      </c>
      <c r="E112" s="35">
        <v>1</v>
      </c>
    </row>
    <row r="113" spans="1:5" ht="12.75">
      <c r="A113" s="33">
        <v>112</v>
      </c>
      <c r="B113" s="34" t="s">
        <v>240</v>
      </c>
      <c r="E113" s="35">
        <v>1</v>
      </c>
    </row>
    <row r="114" spans="1:5" ht="12.75">
      <c r="A114" s="33">
        <v>113</v>
      </c>
      <c r="B114" s="34" t="s">
        <v>241</v>
      </c>
      <c r="E114" s="42">
        <v>1</v>
      </c>
    </row>
    <row r="115" spans="1:15" ht="12.75">
      <c r="A115" s="55">
        <v>114</v>
      </c>
      <c r="B115" s="57"/>
      <c r="C115" s="57"/>
      <c r="D115" s="58">
        <f>SUM(D107:D114)</f>
        <v>7</v>
      </c>
      <c r="E115" s="42">
        <f>SUM(E110:E114)</f>
        <v>6</v>
      </c>
      <c r="F115" s="58"/>
      <c r="G115" s="58"/>
      <c r="H115" s="58"/>
      <c r="I115" s="58"/>
      <c r="J115" s="58"/>
      <c r="K115" s="58"/>
      <c r="L115" s="58"/>
      <c r="M115" s="58"/>
      <c r="N115" s="58"/>
      <c r="O115" s="58"/>
    </row>
    <row r="116" spans="1:5" ht="12.75">
      <c r="A116" s="33">
        <v>115</v>
      </c>
      <c r="B116" s="34" t="s">
        <v>242</v>
      </c>
      <c r="C116" s="34" t="s">
        <v>243</v>
      </c>
      <c r="D116" s="35">
        <v>1</v>
      </c>
      <c r="E116" s="35"/>
    </row>
    <row r="117" spans="1:4" ht="12.75">
      <c r="A117" s="33">
        <v>116</v>
      </c>
      <c r="B117" s="34" t="s">
        <v>244</v>
      </c>
      <c r="C117" s="34" t="s">
        <v>179</v>
      </c>
      <c r="D117" s="35">
        <v>1</v>
      </c>
    </row>
    <row r="118" spans="1:15" ht="12.75">
      <c r="A118" s="55">
        <v>117</v>
      </c>
      <c r="B118" s="57"/>
      <c r="C118" s="57"/>
      <c r="D118" s="58">
        <f>SUM(D116:D117)</f>
        <v>2</v>
      </c>
      <c r="F118" s="58"/>
      <c r="G118" s="58"/>
      <c r="H118" s="58"/>
      <c r="I118" s="58"/>
      <c r="J118" s="58"/>
      <c r="K118" s="58"/>
      <c r="L118" s="58"/>
      <c r="M118" s="58"/>
      <c r="N118" s="58"/>
      <c r="O118" s="58"/>
    </row>
    <row r="119" spans="1:16" s="39" customFormat="1" ht="37.5">
      <c r="A119" s="64">
        <v>118</v>
      </c>
      <c r="B119" s="39" t="s">
        <v>245</v>
      </c>
      <c r="D119" s="42">
        <f>SUM(D118+D115+D105+D96+D89+D83+D71+D64+D58+D44)</f>
        <v>80</v>
      </c>
      <c r="E119" s="65" t="s">
        <v>246</v>
      </c>
      <c r="F119" s="66"/>
      <c r="G119" s="66"/>
      <c r="H119" s="66"/>
      <c r="I119" s="66"/>
      <c r="J119" s="66"/>
      <c r="K119" s="66"/>
      <c r="L119" s="66"/>
      <c r="M119" s="66"/>
      <c r="N119" s="66"/>
      <c r="O119" s="66"/>
      <c r="P119"/>
    </row>
    <row r="120" ht="12.75">
      <c r="A120" s="33">
        <v>119</v>
      </c>
    </row>
    <row r="121" ht="12.75">
      <c r="A121" s="33">
        <v>120</v>
      </c>
    </row>
    <row r="122" ht="12.75">
      <c r="A122" s="33">
        <v>121</v>
      </c>
    </row>
    <row r="123" ht="12.75">
      <c r="A123" s="33">
        <v>122</v>
      </c>
    </row>
    <row r="124" ht="12.75">
      <c r="A124" s="33">
        <v>123</v>
      </c>
    </row>
    <row r="125" ht="12.75">
      <c r="A125" s="33">
        <v>124</v>
      </c>
    </row>
    <row r="126" ht="12.75">
      <c r="A126" s="33">
        <v>125</v>
      </c>
    </row>
    <row r="127" ht="12.75">
      <c r="A127" s="33">
        <v>126</v>
      </c>
    </row>
    <row r="128" ht="12.75">
      <c r="A128" s="33">
        <v>127</v>
      </c>
    </row>
    <row r="129" ht="12.75">
      <c r="A129" s="33">
        <v>128</v>
      </c>
    </row>
    <row r="130" ht="12.75">
      <c r="A130" s="33">
        <v>129</v>
      </c>
    </row>
    <row r="131" ht="12.75">
      <c r="A131" s="33">
        <v>130</v>
      </c>
    </row>
    <row r="132" ht="12.75">
      <c r="A132" s="33">
        <v>131</v>
      </c>
    </row>
    <row r="133" ht="12.75">
      <c r="A133" s="33">
        <v>132</v>
      </c>
    </row>
    <row r="134" ht="12.75">
      <c r="A134" s="33">
        <v>133</v>
      </c>
    </row>
    <row r="135" ht="12.75">
      <c r="A135" s="33">
        <v>134</v>
      </c>
    </row>
    <row r="136" ht="12.75">
      <c r="A136" s="33">
        <v>135</v>
      </c>
    </row>
    <row r="137" ht="12.75">
      <c r="A137" s="33">
        <v>136</v>
      </c>
    </row>
    <row r="138" ht="12.75">
      <c r="A138" s="33">
        <v>137</v>
      </c>
    </row>
    <row r="139" ht="12.75">
      <c r="A139" s="33">
        <v>138</v>
      </c>
    </row>
    <row r="140" ht="12.75">
      <c r="A140" s="33">
        <v>139</v>
      </c>
    </row>
    <row r="141" ht="12.75">
      <c r="A141" s="33">
        <v>140</v>
      </c>
    </row>
    <row r="142" ht="12.75">
      <c r="A142" s="33">
        <v>141</v>
      </c>
    </row>
    <row r="143" ht="12.75">
      <c r="A143" s="33">
        <v>142</v>
      </c>
    </row>
    <row r="144" ht="12.75">
      <c r="A144" s="33">
        <v>143</v>
      </c>
    </row>
    <row r="145" ht="12.75">
      <c r="A145" s="33">
        <v>144</v>
      </c>
    </row>
    <row r="146" ht="12.75">
      <c r="A146" s="33">
        <v>145</v>
      </c>
    </row>
    <row r="147" ht="12.75">
      <c r="A147" s="33">
        <v>146</v>
      </c>
    </row>
    <row r="148" ht="12.75">
      <c r="A148" s="33">
        <v>147</v>
      </c>
    </row>
    <row r="149" ht="12.75">
      <c r="A149" s="33">
        <v>148</v>
      </c>
    </row>
    <row r="150" ht="12.75">
      <c r="A150" s="33">
        <v>149</v>
      </c>
    </row>
    <row r="151" ht="12.75">
      <c r="A151" s="33">
        <v>150</v>
      </c>
    </row>
    <row r="152" ht="12.75">
      <c r="A152" s="33">
        <v>151</v>
      </c>
    </row>
    <row r="153" ht="12.75">
      <c r="A153" s="33">
        <v>152</v>
      </c>
    </row>
    <row r="154" ht="12.75">
      <c r="A154" s="33">
        <v>153</v>
      </c>
    </row>
    <row r="155" ht="12.75">
      <c r="A155" s="33">
        <v>154</v>
      </c>
    </row>
    <row r="156" ht="12.75">
      <c r="A156" s="33">
        <v>155</v>
      </c>
    </row>
    <row r="157" ht="12.75">
      <c r="A157" s="33">
        <v>156</v>
      </c>
    </row>
    <row r="158" ht="12.75">
      <c r="A158" s="33">
        <v>157</v>
      </c>
    </row>
    <row r="159" ht="12.75">
      <c r="A159" s="33">
        <v>158</v>
      </c>
    </row>
    <row r="160" ht="12.75">
      <c r="A160" s="33">
        <v>159</v>
      </c>
    </row>
    <row r="161" ht="12.75">
      <c r="A161" s="33">
        <v>160</v>
      </c>
    </row>
    <row r="162" ht="12.75">
      <c r="A162" s="33">
        <v>161</v>
      </c>
    </row>
    <row r="163" ht="12.75">
      <c r="A163" s="33">
        <v>162</v>
      </c>
    </row>
  </sheetData>
  <sheetProtection selectLockedCells="1" selectUnlockedCells="1"/>
  <mergeCells count="3">
    <mergeCell ref="D34:P34"/>
    <mergeCell ref="H35:J35"/>
    <mergeCell ref="H37:J37"/>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3.xml><?xml version="1.0" encoding="utf-8"?>
<worksheet xmlns="http://schemas.openxmlformats.org/spreadsheetml/2006/main" xmlns:r="http://schemas.openxmlformats.org/officeDocument/2006/relationships">
  <sheetPr>
    <tabColor indexed="38"/>
  </sheetPr>
  <dimension ref="A1:U305"/>
  <sheetViews>
    <sheetView zoomScale="75" zoomScaleNormal="75" workbookViewId="0" topLeftCell="A1">
      <selection activeCell="B287" sqref="B287"/>
    </sheetView>
  </sheetViews>
  <sheetFormatPr defaultColWidth="12.57421875" defaultRowHeight="15"/>
  <cols>
    <col min="1" max="1" width="5.7109375" style="67" customWidth="1"/>
    <col min="2" max="2" width="36.8515625" style="68" customWidth="1"/>
    <col min="3" max="3" width="29.421875" style="33" customWidth="1"/>
    <col min="4" max="5" width="12.8515625" style="35" customWidth="1"/>
    <col min="6" max="6" width="12.8515625" style="46" customWidth="1"/>
    <col min="7" max="7" width="12.8515625" style="35" customWidth="1"/>
    <col min="8" max="15" width="5.7109375" style="35" customWidth="1"/>
    <col min="16" max="21" width="12.8515625" style="69" customWidth="1"/>
    <col min="22" max="16384" width="12.8515625" style="67" customWidth="1"/>
  </cols>
  <sheetData>
    <row r="1" spans="1:2" ht="18">
      <c r="A1" s="70" t="s">
        <v>100</v>
      </c>
      <c r="B1" s="71" t="s">
        <v>247</v>
      </c>
    </row>
    <row r="2" spans="1:2" ht="13.5">
      <c r="A2" s="70">
        <v>1</v>
      </c>
      <c r="B2" s="72" t="s">
        <v>102</v>
      </c>
    </row>
    <row r="3" spans="1:2" ht="15">
      <c r="A3" s="70">
        <v>2</v>
      </c>
      <c r="B3" s="73" t="s">
        <v>248</v>
      </c>
    </row>
    <row r="4" ht="12.75">
      <c r="A4" s="70">
        <v>3</v>
      </c>
    </row>
    <row r="5" spans="1:2" ht="13.5">
      <c r="A5" s="70">
        <v>4</v>
      </c>
      <c r="B5" s="74" t="s">
        <v>104</v>
      </c>
    </row>
    <row r="6" spans="1:4" ht="12.75">
      <c r="A6" s="70">
        <v>5</v>
      </c>
      <c r="C6" s="33" t="s">
        <v>105</v>
      </c>
      <c r="D6" s="42">
        <v>41</v>
      </c>
    </row>
    <row r="7" spans="1:4" ht="12.75">
      <c r="A7" s="70">
        <v>6</v>
      </c>
      <c r="C7" s="33" t="s">
        <v>249</v>
      </c>
      <c r="D7" s="42">
        <v>125</v>
      </c>
    </row>
    <row r="8" spans="1:4" ht="12.75">
      <c r="A8" s="70">
        <v>7</v>
      </c>
      <c r="C8" s="33" t="s">
        <v>250</v>
      </c>
      <c r="D8" s="42">
        <v>30</v>
      </c>
    </row>
    <row r="9" spans="1:6" ht="12.75">
      <c r="A9" s="70">
        <v>8</v>
      </c>
      <c r="C9" s="33" t="s">
        <v>251</v>
      </c>
      <c r="D9" s="42">
        <v>49</v>
      </c>
      <c r="F9" s="46" t="s">
        <v>2</v>
      </c>
    </row>
    <row r="10" spans="1:6" ht="12.75">
      <c r="A10" s="70">
        <v>9</v>
      </c>
      <c r="C10" s="33" t="s">
        <v>252</v>
      </c>
      <c r="D10" s="42">
        <v>33</v>
      </c>
      <c r="F10" s="46" t="s">
        <v>2</v>
      </c>
    </row>
    <row r="11" spans="1:6" ht="12.75">
      <c r="A11" s="70">
        <v>10</v>
      </c>
      <c r="C11" s="33" t="s">
        <v>253</v>
      </c>
      <c r="D11" s="42">
        <v>43</v>
      </c>
      <c r="F11" s="46" t="s">
        <v>2</v>
      </c>
    </row>
    <row r="12" spans="1:6" ht="12.75">
      <c r="A12" s="70">
        <v>11</v>
      </c>
      <c r="C12" s="33" t="s">
        <v>254</v>
      </c>
      <c r="D12" s="42">
        <v>29</v>
      </c>
      <c r="F12" s="46" t="s">
        <v>2</v>
      </c>
    </row>
    <row r="13" spans="1:4" ht="12.75">
      <c r="A13" s="70">
        <v>12</v>
      </c>
      <c r="C13" s="33" t="s">
        <v>255</v>
      </c>
      <c r="D13" s="42">
        <v>6</v>
      </c>
    </row>
    <row r="14" spans="1:4" ht="12.75">
      <c r="A14" s="70">
        <v>13</v>
      </c>
      <c r="C14" s="75" t="s">
        <v>256</v>
      </c>
      <c r="D14" s="42">
        <v>56</v>
      </c>
    </row>
    <row r="15" spans="1:4" ht="12.75">
      <c r="A15" s="70">
        <v>14</v>
      </c>
      <c r="C15" s="76" t="s">
        <v>257</v>
      </c>
      <c r="D15" s="45">
        <f>SUM(D8:D14)+D7*3+D6</f>
        <v>662</v>
      </c>
    </row>
    <row r="16" ht="12.75">
      <c r="A16" s="70">
        <v>15</v>
      </c>
    </row>
    <row r="17" spans="1:2" ht="13.5">
      <c r="A17" s="70">
        <v>16</v>
      </c>
      <c r="B17" s="74" t="s">
        <v>117</v>
      </c>
    </row>
    <row r="18" spans="1:4" ht="12.75">
      <c r="A18" s="70">
        <v>17</v>
      </c>
      <c r="C18" s="33" t="s">
        <v>119</v>
      </c>
      <c r="D18" s="35">
        <v>41</v>
      </c>
    </row>
    <row r="19" spans="1:4" ht="12.75">
      <c r="A19" s="70">
        <v>18</v>
      </c>
      <c r="C19" s="33" t="s">
        <v>19</v>
      </c>
      <c r="D19" s="35">
        <v>21</v>
      </c>
    </row>
    <row r="20" spans="1:4" ht="12.75">
      <c r="A20" s="70">
        <v>19</v>
      </c>
      <c r="C20" s="33" t="s">
        <v>120</v>
      </c>
      <c r="D20" s="35">
        <v>221</v>
      </c>
    </row>
    <row r="21" spans="1:4" ht="12.75">
      <c r="A21" s="70">
        <v>20</v>
      </c>
      <c r="C21" s="33" t="s">
        <v>121</v>
      </c>
      <c r="D21" s="35">
        <v>379</v>
      </c>
    </row>
    <row r="22" spans="1:4" ht="12.75">
      <c r="A22" s="70">
        <v>21</v>
      </c>
      <c r="C22" s="76" t="s">
        <v>122</v>
      </c>
      <c r="D22" s="45">
        <f>SUM(D18:D21)</f>
        <v>662</v>
      </c>
    </row>
    <row r="23" spans="1:2" ht="13.5">
      <c r="A23" s="70">
        <v>22</v>
      </c>
      <c r="B23" s="74" t="s">
        <v>123</v>
      </c>
    </row>
    <row r="24" spans="1:2" ht="13.5">
      <c r="A24" s="70">
        <v>23</v>
      </c>
      <c r="B24" s="68" t="s">
        <v>124</v>
      </c>
    </row>
    <row r="25" spans="1:4" ht="12.75">
      <c r="A25" s="70">
        <v>24</v>
      </c>
      <c r="C25" s="33" t="s">
        <v>258</v>
      </c>
      <c r="D25" s="35">
        <v>4</v>
      </c>
    </row>
    <row r="26" spans="1:4" ht="12.75">
      <c r="A26" s="70">
        <v>25</v>
      </c>
      <c r="B26" s="77"/>
      <c r="C26" s="33" t="s">
        <v>259</v>
      </c>
      <c r="D26" s="35">
        <v>6</v>
      </c>
    </row>
    <row r="27" spans="1:4" ht="12.75">
      <c r="A27" s="70">
        <v>26</v>
      </c>
      <c r="C27" s="33" t="s">
        <v>260</v>
      </c>
      <c r="D27" s="35">
        <v>6</v>
      </c>
    </row>
    <row r="28" spans="1:4" ht="12.75">
      <c r="A28" s="70">
        <v>27</v>
      </c>
      <c r="C28" s="33" t="s">
        <v>261</v>
      </c>
      <c r="D28" s="35">
        <v>36</v>
      </c>
    </row>
    <row r="29" spans="1:4" ht="12.75">
      <c r="A29" s="70">
        <v>28</v>
      </c>
      <c r="C29" s="33" t="s">
        <v>262</v>
      </c>
      <c r="D29" s="35">
        <v>12</v>
      </c>
    </row>
    <row r="30" spans="1:4" ht="12.75">
      <c r="A30" s="70">
        <v>29</v>
      </c>
      <c r="C30" s="33" t="s">
        <v>263</v>
      </c>
      <c r="D30" s="35">
        <v>1</v>
      </c>
    </row>
    <row r="31" spans="1:4" ht="12.75">
      <c r="A31" s="70">
        <v>30</v>
      </c>
      <c r="C31" s="33" t="s">
        <v>264</v>
      </c>
      <c r="D31" s="35">
        <v>4</v>
      </c>
    </row>
    <row r="32" spans="1:4" ht="13.5">
      <c r="A32" s="70">
        <v>31</v>
      </c>
      <c r="B32" s="68" t="s">
        <v>126</v>
      </c>
      <c r="C32" s="33" t="s">
        <v>2</v>
      </c>
      <c r="D32" s="35" t="s">
        <v>2</v>
      </c>
    </row>
    <row r="33" spans="1:4" ht="12.75">
      <c r="A33" s="70">
        <v>32</v>
      </c>
      <c r="C33" s="33" t="s">
        <v>265</v>
      </c>
      <c r="D33" s="35">
        <v>1</v>
      </c>
    </row>
    <row r="34" spans="1:4" ht="12.75">
      <c r="A34" s="70">
        <v>33</v>
      </c>
      <c r="C34" s="33" t="s">
        <v>266</v>
      </c>
      <c r="D34" s="42">
        <v>13</v>
      </c>
    </row>
    <row r="35" spans="1:4" ht="12.75">
      <c r="A35" s="70">
        <v>34</v>
      </c>
      <c r="C35" s="33" t="s">
        <v>267</v>
      </c>
      <c r="D35" s="35">
        <v>11</v>
      </c>
    </row>
    <row r="36" spans="1:4" ht="12.75">
      <c r="A36" s="70">
        <v>35</v>
      </c>
      <c r="C36" s="33" t="s">
        <v>268</v>
      </c>
      <c r="D36" s="35">
        <v>1</v>
      </c>
    </row>
    <row r="37" spans="1:4" ht="12.75">
      <c r="A37" s="70">
        <v>36</v>
      </c>
      <c r="C37" s="33" t="s">
        <v>269</v>
      </c>
      <c r="D37" s="35">
        <v>1</v>
      </c>
    </row>
    <row r="38" spans="1:4" ht="12.75">
      <c r="A38" s="70">
        <v>37</v>
      </c>
      <c r="C38" s="76" t="s">
        <v>270</v>
      </c>
      <c r="D38" s="42">
        <f>SUM(D33:D37)</f>
        <v>27</v>
      </c>
    </row>
    <row r="39" spans="1:4" ht="12.75">
      <c r="A39" s="70">
        <v>38</v>
      </c>
      <c r="C39" s="33" t="s">
        <v>271</v>
      </c>
      <c r="D39" s="35">
        <v>1</v>
      </c>
    </row>
    <row r="40" spans="1:4" ht="12.75">
      <c r="A40" s="70">
        <v>39</v>
      </c>
      <c r="C40" s="33" t="s">
        <v>272</v>
      </c>
      <c r="D40" s="35">
        <v>3</v>
      </c>
    </row>
    <row r="41" ht="12.75">
      <c r="A41" s="70">
        <v>40</v>
      </c>
    </row>
    <row r="42" spans="1:2" ht="25.5">
      <c r="A42" s="70">
        <v>41</v>
      </c>
      <c r="B42" s="78" t="s">
        <v>248</v>
      </c>
    </row>
    <row r="43" spans="1:21" ht="25.5">
      <c r="A43" s="70">
        <v>42</v>
      </c>
      <c r="B43" s="79" t="s">
        <v>135</v>
      </c>
      <c r="C43" s="80"/>
      <c r="D43" s="35" t="s">
        <v>3</v>
      </c>
      <c r="F43" s="35"/>
      <c r="P43" s="35"/>
      <c r="Q43" s="35"/>
      <c r="R43" s="35"/>
      <c r="S43" s="35"/>
      <c r="T43" s="35"/>
      <c r="U43" s="35"/>
    </row>
    <row r="44" spans="1:21" ht="12.75" customHeight="1">
      <c r="A44" s="70">
        <v>43</v>
      </c>
      <c r="B44" s="79"/>
      <c r="C44" s="33" t="s">
        <v>136</v>
      </c>
      <c r="E44"/>
      <c r="H44" s="49" t="s">
        <v>137</v>
      </c>
      <c r="I44" s="49"/>
      <c r="J44" s="49"/>
      <c r="K44" s="49"/>
      <c r="L44" s="49"/>
      <c r="M44" s="49"/>
      <c r="N44" s="49"/>
      <c r="O44" s="49"/>
      <c r="P44" s="51" t="s">
        <v>139</v>
      </c>
      <c r="Q44" s="51"/>
      <c r="R44" s="51"/>
      <c r="S44" s="51"/>
      <c r="T44" s="51"/>
      <c r="U44" s="51"/>
    </row>
    <row r="45" spans="1:21" ht="12.75">
      <c r="A45" s="70">
        <v>44</v>
      </c>
      <c r="B45" s="79"/>
      <c r="C45" s="68"/>
      <c r="D45" s="51" t="s">
        <v>138</v>
      </c>
      <c r="E45" s="81" t="s">
        <v>273</v>
      </c>
      <c r="F45" s="51" t="s">
        <v>140</v>
      </c>
      <c r="G45" s="51" t="s">
        <v>141</v>
      </c>
      <c r="H45" s="52" t="s">
        <v>142</v>
      </c>
      <c r="I45" s="52" t="s">
        <v>143</v>
      </c>
      <c r="J45" s="52" t="s">
        <v>144</v>
      </c>
      <c r="K45" s="53" t="s">
        <v>145</v>
      </c>
      <c r="L45" s="53" t="s">
        <v>146</v>
      </c>
      <c r="M45" s="53" t="s">
        <v>147</v>
      </c>
      <c r="N45" s="53" t="s">
        <v>148</v>
      </c>
      <c r="O45" s="53" t="s">
        <v>149</v>
      </c>
      <c r="P45" s="81" t="s">
        <v>24</v>
      </c>
      <c r="Q45" s="69" t="s">
        <v>274</v>
      </c>
      <c r="R45" s="69" t="s">
        <v>275</v>
      </c>
      <c r="S45" s="81" t="s">
        <v>276</v>
      </c>
      <c r="T45" s="81" t="s">
        <v>277</v>
      </c>
      <c r="U45" s="81" t="s">
        <v>278</v>
      </c>
    </row>
    <row r="46" spans="1:21" ht="13.5">
      <c r="A46" s="70">
        <v>45</v>
      </c>
      <c r="B46" s="82">
        <v>1</v>
      </c>
      <c r="C46" s="35">
        <v>2</v>
      </c>
      <c r="D46" s="35">
        <v>3</v>
      </c>
      <c r="E46" s="35">
        <v>7</v>
      </c>
      <c r="F46" s="35">
        <v>4</v>
      </c>
      <c r="G46" s="35">
        <v>5</v>
      </c>
      <c r="H46" s="35">
        <v>6</v>
      </c>
      <c r="P46" s="35">
        <v>7</v>
      </c>
      <c r="Q46" s="35"/>
      <c r="R46" s="35"/>
      <c r="S46" s="35"/>
      <c r="T46" s="35"/>
      <c r="U46" s="35"/>
    </row>
    <row r="47" spans="1:2" ht="13.5">
      <c r="A47" s="70">
        <v>46</v>
      </c>
      <c r="B47" s="83" t="s">
        <v>105</v>
      </c>
    </row>
    <row r="48" spans="1:2" ht="13.5">
      <c r="A48" s="70">
        <v>47</v>
      </c>
      <c r="B48" s="83" t="s">
        <v>279</v>
      </c>
    </row>
    <row r="49" spans="1:4" ht="13.5">
      <c r="A49" s="70">
        <v>48</v>
      </c>
      <c r="B49" s="84" t="s">
        <v>280</v>
      </c>
      <c r="C49" s="33" t="s">
        <v>167</v>
      </c>
      <c r="D49" s="35">
        <v>1</v>
      </c>
    </row>
    <row r="50" spans="1:4" ht="13.5">
      <c r="A50" s="70">
        <v>49</v>
      </c>
      <c r="B50" s="84" t="s">
        <v>154</v>
      </c>
      <c r="C50" s="33" t="s">
        <v>281</v>
      </c>
      <c r="D50" s="35">
        <v>1</v>
      </c>
    </row>
    <row r="51" spans="1:4" ht="13.5">
      <c r="A51" s="70">
        <v>50</v>
      </c>
      <c r="B51" s="84" t="s">
        <v>282</v>
      </c>
      <c r="C51" s="33" t="s">
        <v>173</v>
      </c>
      <c r="D51" s="35">
        <v>1</v>
      </c>
    </row>
    <row r="52" spans="1:4" ht="13.5">
      <c r="A52" s="70">
        <v>51</v>
      </c>
      <c r="B52" s="84" t="s">
        <v>283</v>
      </c>
      <c r="C52" s="33" t="s">
        <v>214</v>
      </c>
      <c r="D52" s="35">
        <v>1</v>
      </c>
    </row>
    <row r="53" spans="1:4" ht="25.5">
      <c r="A53" s="70">
        <v>52</v>
      </c>
      <c r="B53" s="84" t="s">
        <v>284</v>
      </c>
      <c r="C53" s="33" t="s">
        <v>219</v>
      </c>
      <c r="D53" s="35">
        <v>1</v>
      </c>
    </row>
    <row r="54" spans="1:4" ht="12.75">
      <c r="A54" s="70">
        <v>53</v>
      </c>
      <c r="B54" s="84"/>
      <c r="C54" s="76" t="s">
        <v>122</v>
      </c>
      <c r="D54" s="45">
        <f>SUM(D49:D53)</f>
        <v>5</v>
      </c>
    </row>
    <row r="55" spans="1:2" ht="13.5">
      <c r="A55" s="70">
        <v>54</v>
      </c>
      <c r="B55" s="83" t="s">
        <v>285</v>
      </c>
    </row>
    <row r="56" spans="1:4" ht="13.5">
      <c r="A56" s="70">
        <v>55</v>
      </c>
      <c r="B56" s="84" t="s">
        <v>286</v>
      </c>
      <c r="C56" s="33" t="s">
        <v>173</v>
      </c>
      <c r="D56" s="35">
        <v>1</v>
      </c>
    </row>
    <row r="57" spans="1:4" ht="13.5">
      <c r="A57" s="70">
        <v>56</v>
      </c>
      <c r="B57" s="84" t="s">
        <v>287</v>
      </c>
      <c r="C57" s="33" t="s">
        <v>225</v>
      </c>
      <c r="D57" s="35">
        <v>1</v>
      </c>
    </row>
    <row r="58" spans="1:4" ht="13.5">
      <c r="A58" s="70">
        <v>57</v>
      </c>
      <c r="B58" s="84" t="s">
        <v>288</v>
      </c>
      <c r="C58" s="33" t="s">
        <v>289</v>
      </c>
      <c r="D58" s="35">
        <v>1</v>
      </c>
    </row>
    <row r="59" spans="1:4" ht="13.5">
      <c r="A59" s="70">
        <v>58</v>
      </c>
      <c r="B59" s="84" t="s">
        <v>290</v>
      </c>
      <c r="C59" s="33" t="s">
        <v>289</v>
      </c>
      <c r="D59" s="35">
        <v>1</v>
      </c>
    </row>
    <row r="60" spans="1:4" ht="13.5">
      <c r="A60" s="70">
        <v>59</v>
      </c>
      <c r="B60" s="84" t="s">
        <v>291</v>
      </c>
      <c r="C60" s="33" t="s">
        <v>289</v>
      </c>
      <c r="D60" s="35">
        <v>1</v>
      </c>
    </row>
    <row r="61" spans="1:4" ht="13.5">
      <c r="A61" s="70">
        <v>60</v>
      </c>
      <c r="B61" s="84" t="s">
        <v>292</v>
      </c>
      <c r="C61" s="33" t="s">
        <v>293</v>
      </c>
      <c r="D61" s="35">
        <v>1</v>
      </c>
    </row>
    <row r="62" spans="1:4" ht="13.5">
      <c r="A62" s="70">
        <v>61</v>
      </c>
      <c r="B62" s="84" t="s">
        <v>294</v>
      </c>
      <c r="C62" s="33" t="s">
        <v>121</v>
      </c>
      <c r="D62" s="35">
        <v>1</v>
      </c>
    </row>
    <row r="63" spans="1:21" ht="13.5">
      <c r="A63" s="70">
        <v>62</v>
      </c>
      <c r="B63" s="84" t="s">
        <v>295</v>
      </c>
      <c r="E63" s="35" t="s">
        <v>2</v>
      </c>
      <c r="U63" s="69">
        <v>1</v>
      </c>
    </row>
    <row r="64" spans="1:4" ht="12.75">
      <c r="A64" s="70">
        <v>63</v>
      </c>
      <c r="B64" s="84"/>
      <c r="C64" s="76" t="s">
        <v>122</v>
      </c>
      <c r="D64" s="45">
        <f>SUM(D56:D63)</f>
        <v>7</v>
      </c>
    </row>
    <row r="65" spans="1:2" ht="13.5">
      <c r="A65" s="70">
        <v>64</v>
      </c>
      <c r="B65" s="83" t="s">
        <v>296</v>
      </c>
    </row>
    <row r="66" spans="1:4" ht="13.5">
      <c r="A66" s="70">
        <v>65</v>
      </c>
      <c r="B66" s="84" t="s">
        <v>297</v>
      </c>
      <c r="C66" s="33" t="s">
        <v>298</v>
      </c>
      <c r="D66" s="35">
        <v>1</v>
      </c>
    </row>
    <row r="67" spans="1:4" ht="13.5">
      <c r="A67" s="70">
        <v>66</v>
      </c>
      <c r="B67" s="84" t="s">
        <v>299</v>
      </c>
      <c r="C67" s="33" t="s">
        <v>300</v>
      </c>
      <c r="D67" s="35">
        <v>1</v>
      </c>
    </row>
    <row r="68" spans="1:4" ht="12.75">
      <c r="A68" s="70">
        <v>67</v>
      </c>
      <c r="B68" s="84"/>
      <c r="C68" s="76" t="s">
        <v>122</v>
      </c>
      <c r="D68" s="45">
        <f>SUM(D66:D67)</f>
        <v>2</v>
      </c>
    </row>
    <row r="69" spans="1:2" ht="13.5">
      <c r="A69" s="70">
        <v>68</v>
      </c>
      <c r="B69" s="83" t="s">
        <v>301</v>
      </c>
    </row>
    <row r="70" spans="1:2" ht="25.5">
      <c r="A70" s="70">
        <v>69</v>
      </c>
      <c r="B70" s="84" t="s">
        <v>302</v>
      </c>
    </row>
    <row r="71" spans="1:4" ht="13.5">
      <c r="A71" s="70">
        <v>70</v>
      </c>
      <c r="B71" s="84" t="s">
        <v>303</v>
      </c>
      <c r="C71" s="33" t="s">
        <v>304</v>
      </c>
      <c r="D71" s="35">
        <v>1</v>
      </c>
    </row>
    <row r="72" spans="1:4" ht="13.5">
      <c r="A72" s="70">
        <v>71</v>
      </c>
      <c r="B72" s="84" t="s">
        <v>292</v>
      </c>
      <c r="C72" s="33" t="s">
        <v>293</v>
      </c>
      <c r="D72" s="35">
        <v>1</v>
      </c>
    </row>
    <row r="73" spans="1:4" ht="12.75">
      <c r="A73" s="70">
        <v>72</v>
      </c>
      <c r="B73" s="84"/>
      <c r="C73" s="76" t="s">
        <v>122</v>
      </c>
      <c r="D73" s="45">
        <f>SUM(D71:D72)</f>
        <v>2</v>
      </c>
    </row>
    <row r="74" spans="1:2" ht="13.5">
      <c r="A74" s="70">
        <v>73</v>
      </c>
      <c r="B74" s="83" t="s">
        <v>305</v>
      </c>
    </row>
    <row r="75" spans="1:2" ht="25.5">
      <c r="A75" s="70">
        <v>74</v>
      </c>
      <c r="B75" s="84" t="s">
        <v>306</v>
      </c>
    </row>
    <row r="76" spans="1:4" ht="13.5">
      <c r="A76" s="70">
        <v>75</v>
      </c>
      <c r="B76" s="84" t="s">
        <v>307</v>
      </c>
      <c r="C76" s="33" t="s">
        <v>308</v>
      </c>
      <c r="D76" s="35">
        <v>1</v>
      </c>
    </row>
    <row r="77" spans="1:4" ht="13.5">
      <c r="A77" s="70">
        <v>76</v>
      </c>
      <c r="B77" s="84" t="s">
        <v>309</v>
      </c>
      <c r="C77" s="33" t="s">
        <v>308</v>
      </c>
      <c r="D77" s="35">
        <v>1</v>
      </c>
    </row>
    <row r="78" spans="1:4" ht="13.5">
      <c r="A78" s="70">
        <v>77</v>
      </c>
      <c r="B78" s="84" t="s">
        <v>310</v>
      </c>
      <c r="C78" s="33" t="s">
        <v>179</v>
      </c>
      <c r="D78" s="35">
        <v>1</v>
      </c>
    </row>
    <row r="79" spans="1:4" ht="12.75">
      <c r="A79" s="70">
        <v>78</v>
      </c>
      <c r="B79" s="84"/>
      <c r="C79" s="76" t="s">
        <v>122</v>
      </c>
      <c r="D79" s="45">
        <f>SUM(D76:D78)</f>
        <v>3</v>
      </c>
    </row>
    <row r="80" spans="1:2" ht="13.5">
      <c r="A80" s="70">
        <v>79</v>
      </c>
      <c r="B80" s="83" t="s">
        <v>311</v>
      </c>
    </row>
    <row r="81" spans="1:2" ht="25.5">
      <c r="A81" s="70">
        <v>80</v>
      </c>
      <c r="B81" s="84" t="s">
        <v>312</v>
      </c>
    </row>
    <row r="82" spans="1:2" ht="13.5">
      <c r="A82" s="70">
        <v>81</v>
      </c>
      <c r="B82" s="85" t="s">
        <v>313</v>
      </c>
    </row>
    <row r="83" spans="1:4" ht="13.5">
      <c r="A83" s="70">
        <v>82</v>
      </c>
      <c r="B83" s="84" t="s">
        <v>314</v>
      </c>
      <c r="C83" s="33" t="s">
        <v>315</v>
      </c>
      <c r="D83" s="35">
        <v>1</v>
      </c>
    </row>
    <row r="84" spans="1:4" ht="13.5">
      <c r="A84" s="70">
        <v>83</v>
      </c>
      <c r="B84" s="84" t="s">
        <v>316</v>
      </c>
      <c r="C84" s="33" t="s">
        <v>229</v>
      </c>
      <c r="D84" s="35">
        <v>1</v>
      </c>
    </row>
    <row r="85" spans="1:4" ht="13.5">
      <c r="A85" s="70">
        <v>84</v>
      </c>
      <c r="B85" s="84" t="s">
        <v>317</v>
      </c>
      <c r="C85" s="33" t="s">
        <v>209</v>
      </c>
      <c r="D85" s="35">
        <v>5</v>
      </c>
    </row>
    <row r="86" spans="1:4" ht="13.5">
      <c r="A86" s="70">
        <v>85</v>
      </c>
      <c r="B86" s="84" t="s">
        <v>318</v>
      </c>
      <c r="C86" s="33" t="s">
        <v>121</v>
      </c>
      <c r="D86" s="35">
        <v>1</v>
      </c>
    </row>
    <row r="87" spans="1:5" ht="13.5">
      <c r="A87" s="70">
        <v>86</v>
      </c>
      <c r="B87" s="84" t="s">
        <v>319</v>
      </c>
      <c r="E87" s="35">
        <v>1</v>
      </c>
    </row>
    <row r="88" spans="1:5" ht="13.5">
      <c r="A88" s="70">
        <v>87</v>
      </c>
      <c r="B88" s="84" t="s">
        <v>320</v>
      </c>
      <c r="E88" s="35">
        <v>4</v>
      </c>
    </row>
    <row r="89" spans="1:5" ht="13.5">
      <c r="A89" s="70">
        <v>88</v>
      </c>
      <c r="B89" s="84" t="s">
        <v>321</v>
      </c>
      <c r="E89" s="86">
        <v>1</v>
      </c>
    </row>
    <row r="90" spans="1:4" ht="12.75">
      <c r="A90" s="70">
        <v>89</v>
      </c>
      <c r="B90" s="84"/>
      <c r="C90" s="76" t="s">
        <v>122</v>
      </c>
      <c r="D90" s="45">
        <f>SUM(D83:D89)</f>
        <v>8</v>
      </c>
    </row>
    <row r="91" spans="1:2" ht="13.5">
      <c r="A91" s="70">
        <v>90</v>
      </c>
      <c r="B91" s="85" t="s">
        <v>322</v>
      </c>
    </row>
    <row r="92" spans="1:4" ht="13.5">
      <c r="A92" s="70">
        <v>91</v>
      </c>
      <c r="B92" s="84" t="s">
        <v>314</v>
      </c>
      <c r="C92" s="33" t="s">
        <v>229</v>
      </c>
      <c r="D92" s="35">
        <v>2</v>
      </c>
    </row>
    <row r="93" spans="1:4" ht="13.5">
      <c r="A93" s="70">
        <v>92</v>
      </c>
      <c r="B93" s="84" t="s">
        <v>323</v>
      </c>
      <c r="C93" s="33" t="s">
        <v>324</v>
      </c>
      <c r="D93" s="35">
        <v>2</v>
      </c>
    </row>
    <row r="94" spans="1:4" ht="13.5">
      <c r="A94" s="70">
        <v>93</v>
      </c>
      <c r="B94" s="84" t="s">
        <v>325</v>
      </c>
      <c r="C94" s="33" t="s">
        <v>121</v>
      </c>
      <c r="D94" s="42">
        <v>10</v>
      </c>
    </row>
    <row r="95" spans="1:4" ht="12.75">
      <c r="A95" s="70">
        <v>94</v>
      </c>
      <c r="B95" s="84"/>
      <c r="C95" s="76" t="s">
        <v>122</v>
      </c>
      <c r="D95" s="45">
        <f>SUM(D92:D94)</f>
        <v>14</v>
      </c>
    </row>
    <row r="96" spans="1:4" ht="12.75">
      <c r="A96" s="70">
        <v>95</v>
      </c>
      <c r="B96" s="84"/>
      <c r="C96" s="76" t="s">
        <v>326</v>
      </c>
      <c r="D96" s="45">
        <f>SUM(D95+D90+D79+D73+D68+D64+D54)</f>
        <v>41</v>
      </c>
    </row>
    <row r="97" spans="1:2" ht="13.5">
      <c r="A97" s="70">
        <v>96</v>
      </c>
      <c r="B97" s="87" t="s">
        <v>327</v>
      </c>
    </row>
    <row r="98" spans="1:2" ht="13.5">
      <c r="A98" s="70">
        <v>97</v>
      </c>
      <c r="B98" s="88" t="s">
        <v>328</v>
      </c>
    </row>
    <row r="99" spans="1:4" ht="13.5">
      <c r="A99" s="70">
        <v>98</v>
      </c>
      <c r="B99" s="88" t="s">
        <v>329</v>
      </c>
      <c r="C99" s="33" t="s">
        <v>225</v>
      </c>
      <c r="D99" s="35">
        <v>1</v>
      </c>
    </row>
    <row r="100" spans="1:4" ht="13.5">
      <c r="A100" s="70">
        <v>99</v>
      </c>
      <c r="B100" s="88" t="s">
        <v>330</v>
      </c>
      <c r="C100" s="33" t="s">
        <v>331</v>
      </c>
      <c r="D100" s="35">
        <v>1</v>
      </c>
    </row>
    <row r="101" spans="1:4" ht="13.5">
      <c r="A101" s="70">
        <v>100</v>
      </c>
      <c r="B101" s="88" t="s">
        <v>332</v>
      </c>
      <c r="C101" s="33" t="s">
        <v>289</v>
      </c>
      <c r="D101" s="35">
        <v>1</v>
      </c>
    </row>
    <row r="102" spans="1:4" ht="12.75">
      <c r="A102" s="70">
        <v>101</v>
      </c>
      <c r="B102" s="88"/>
      <c r="C102" s="76" t="s">
        <v>122</v>
      </c>
      <c r="D102" s="45">
        <f>SUM(D99:D101)</f>
        <v>3</v>
      </c>
    </row>
    <row r="103" spans="1:2" ht="13.5">
      <c r="A103" s="70">
        <v>102</v>
      </c>
      <c r="B103" s="87" t="s">
        <v>333</v>
      </c>
    </row>
    <row r="104" spans="1:4" ht="13.5">
      <c r="A104" s="70">
        <v>103</v>
      </c>
      <c r="B104" s="88" t="s">
        <v>334</v>
      </c>
      <c r="C104" s="33" t="s">
        <v>335</v>
      </c>
      <c r="D104" s="35">
        <v>1</v>
      </c>
    </row>
    <row r="105" spans="1:4" ht="13.5">
      <c r="A105" s="70">
        <v>104</v>
      </c>
      <c r="B105" s="88" t="s">
        <v>336</v>
      </c>
      <c r="C105" s="33" t="s">
        <v>293</v>
      </c>
      <c r="D105" s="35">
        <v>1</v>
      </c>
    </row>
    <row r="106" spans="1:4" ht="13.5">
      <c r="A106" s="70">
        <v>105</v>
      </c>
      <c r="B106" s="88" t="s">
        <v>337</v>
      </c>
      <c r="C106" s="33" t="s">
        <v>121</v>
      </c>
      <c r="D106" s="35">
        <v>1</v>
      </c>
    </row>
    <row r="107" spans="1:4" ht="13.5">
      <c r="A107" s="70">
        <v>106</v>
      </c>
      <c r="B107" s="88" t="s">
        <v>338</v>
      </c>
      <c r="C107" s="33" t="s">
        <v>121</v>
      </c>
      <c r="D107" s="35">
        <v>1</v>
      </c>
    </row>
    <row r="108" spans="1:4" ht="13.5">
      <c r="A108" s="70">
        <v>107</v>
      </c>
      <c r="B108" s="88" t="s">
        <v>339</v>
      </c>
      <c r="C108" s="33" t="s">
        <v>179</v>
      </c>
      <c r="D108" s="35">
        <v>1</v>
      </c>
    </row>
    <row r="109" spans="1:4" ht="13.5">
      <c r="A109" s="70">
        <v>108</v>
      </c>
      <c r="B109" s="88" t="s">
        <v>340</v>
      </c>
      <c r="C109" s="33" t="s">
        <v>121</v>
      </c>
      <c r="D109" s="35">
        <v>2</v>
      </c>
    </row>
    <row r="110" spans="1:4" ht="13.5">
      <c r="A110" s="70">
        <v>109</v>
      </c>
      <c r="B110" s="88" t="s">
        <v>341</v>
      </c>
      <c r="C110" s="33" t="s">
        <v>342</v>
      </c>
      <c r="D110" s="35">
        <v>1</v>
      </c>
    </row>
    <row r="111" spans="1:4" ht="12.75">
      <c r="A111" s="70">
        <v>110</v>
      </c>
      <c r="B111" s="88"/>
      <c r="C111" s="76" t="s">
        <v>122</v>
      </c>
      <c r="D111" s="45">
        <f>SUM(D104:D110)</f>
        <v>8</v>
      </c>
    </row>
    <row r="112" spans="1:2" ht="13.5">
      <c r="A112" s="70">
        <v>111</v>
      </c>
      <c r="B112" s="87" t="s">
        <v>343</v>
      </c>
    </row>
    <row r="113" spans="1:2" ht="13.5">
      <c r="A113" s="70">
        <v>112</v>
      </c>
      <c r="B113" s="88" t="s">
        <v>344</v>
      </c>
    </row>
    <row r="114" spans="1:4" ht="13.5">
      <c r="A114" s="70">
        <v>113</v>
      </c>
      <c r="B114" s="88" t="s">
        <v>345</v>
      </c>
      <c r="C114" s="33" t="s">
        <v>289</v>
      </c>
      <c r="D114" s="35">
        <v>1</v>
      </c>
    </row>
    <row r="115" spans="1:4" ht="13.5">
      <c r="A115" s="70">
        <v>114</v>
      </c>
      <c r="B115" s="88" t="s">
        <v>337</v>
      </c>
      <c r="C115" s="33" t="s">
        <v>121</v>
      </c>
      <c r="D115" s="35">
        <v>1</v>
      </c>
    </row>
    <row r="116" spans="1:4" ht="12.75">
      <c r="A116" s="70">
        <v>115</v>
      </c>
      <c r="B116" s="88"/>
      <c r="C116" s="33" t="s">
        <v>122</v>
      </c>
      <c r="D116" s="35">
        <f>SUM(D114:D115)</f>
        <v>2</v>
      </c>
    </row>
    <row r="117" spans="1:2" ht="13.5">
      <c r="A117" s="70">
        <v>116</v>
      </c>
      <c r="B117" s="89" t="s">
        <v>346</v>
      </c>
    </row>
    <row r="118" spans="1:4" ht="13.5">
      <c r="A118" s="70">
        <v>117</v>
      </c>
      <c r="B118" s="88" t="s">
        <v>347</v>
      </c>
      <c r="C118" s="33" t="s">
        <v>229</v>
      </c>
      <c r="D118" s="35">
        <v>4</v>
      </c>
    </row>
    <row r="119" spans="1:4" ht="13.5">
      <c r="A119" s="70">
        <v>118</v>
      </c>
      <c r="B119" s="88" t="s">
        <v>348</v>
      </c>
      <c r="C119" s="33" t="s">
        <v>209</v>
      </c>
      <c r="D119" s="35">
        <v>4</v>
      </c>
    </row>
    <row r="120" spans="1:4" ht="13.5">
      <c r="A120" s="70">
        <v>119</v>
      </c>
      <c r="B120" s="88" t="s">
        <v>349</v>
      </c>
      <c r="C120" s="33" t="s">
        <v>209</v>
      </c>
      <c r="D120" s="35">
        <v>4</v>
      </c>
    </row>
    <row r="121" spans="1:4" ht="13.5">
      <c r="A121" s="70">
        <v>120</v>
      </c>
      <c r="B121" s="88" t="s">
        <v>350</v>
      </c>
      <c r="C121" s="33" t="s">
        <v>121</v>
      </c>
      <c r="D121" s="35">
        <v>4</v>
      </c>
    </row>
    <row r="122" spans="1:4" ht="13.5">
      <c r="A122" s="70">
        <v>121</v>
      </c>
      <c r="B122" s="88" t="s">
        <v>351</v>
      </c>
      <c r="C122" s="33" t="s">
        <v>121</v>
      </c>
      <c r="D122" s="35">
        <v>16</v>
      </c>
    </row>
    <row r="123" spans="1:5" ht="13.5">
      <c r="A123" s="70">
        <v>122</v>
      </c>
      <c r="B123" s="88" t="s">
        <v>233</v>
      </c>
      <c r="E123" s="35">
        <v>4</v>
      </c>
    </row>
    <row r="124" spans="1:4" ht="12.75">
      <c r="A124" s="70">
        <v>123</v>
      </c>
      <c r="B124" s="88"/>
      <c r="C124" s="76" t="s">
        <v>122</v>
      </c>
      <c r="D124" s="45">
        <f>SUM(D118:D123)</f>
        <v>32</v>
      </c>
    </row>
    <row r="125" spans="1:4" ht="12.75">
      <c r="A125" s="70">
        <v>124</v>
      </c>
      <c r="B125" s="88"/>
      <c r="C125" s="76" t="s">
        <v>352</v>
      </c>
      <c r="D125" s="45">
        <f>D116+D124</f>
        <v>34</v>
      </c>
    </row>
    <row r="126" spans="1:4" ht="12.75">
      <c r="A126" s="70">
        <v>125</v>
      </c>
      <c r="B126" s="88"/>
      <c r="C126" s="76" t="s">
        <v>353</v>
      </c>
      <c r="D126" s="45">
        <f>D125*3</f>
        <v>102</v>
      </c>
    </row>
    <row r="127" spans="1:2" ht="13.5">
      <c r="A127" s="70">
        <v>126</v>
      </c>
      <c r="B127" s="87" t="s">
        <v>354</v>
      </c>
    </row>
    <row r="128" spans="1:4" ht="13.5">
      <c r="A128" s="70">
        <v>127</v>
      </c>
      <c r="B128" s="88" t="s">
        <v>345</v>
      </c>
      <c r="C128" s="33" t="s">
        <v>289</v>
      </c>
      <c r="D128" s="35">
        <v>1</v>
      </c>
    </row>
    <row r="129" spans="1:4" ht="13.5">
      <c r="A129" s="70">
        <v>128</v>
      </c>
      <c r="B129" s="88" t="s">
        <v>347</v>
      </c>
      <c r="C129" s="33" t="s">
        <v>229</v>
      </c>
      <c r="D129" s="35">
        <v>2</v>
      </c>
    </row>
    <row r="130" spans="1:4" ht="13.5">
      <c r="A130" s="70">
        <v>129</v>
      </c>
      <c r="B130" s="88" t="s">
        <v>355</v>
      </c>
      <c r="C130" s="33" t="s">
        <v>209</v>
      </c>
      <c r="D130" s="35">
        <v>2</v>
      </c>
    </row>
    <row r="131" spans="1:4" ht="13.5">
      <c r="A131" s="70">
        <v>130</v>
      </c>
      <c r="B131" s="88" t="s">
        <v>350</v>
      </c>
      <c r="C131" s="33" t="s">
        <v>121</v>
      </c>
      <c r="D131" s="42">
        <v>7</v>
      </c>
    </row>
    <row r="132" spans="1:5" ht="13.5">
      <c r="A132" s="70">
        <v>131</v>
      </c>
      <c r="B132" s="88" t="s">
        <v>260</v>
      </c>
      <c r="E132" s="35">
        <v>2</v>
      </c>
    </row>
    <row r="133" spans="1:4" ht="12.75">
      <c r="A133" s="70">
        <v>132</v>
      </c>
      <c r="B133" s="88"/>
      <c r="C133" s="76" t="s">
        <v>122</v>
      </c>
      <c r="D133" s="45">
        <f>SUM(D128:D132)</f>
        <v>12</v>
      </c>
    </row>
    <row r="134" spans="1:4" ht="12.75">
      <c r="A134" s="70">
        <v>133</v>
      </c>
      <c r="B134" s="88"/>
      <c r="C134" s="76" t="s">
        <v>356</v>
      </c>
      <c r="D134" s="45">
        <f>D126+D133+D111+D102</f>
        <v>125</v>
      </c>
    </row>
    <row r="135" spans="1:4" ht="12.75">
      <c r="A135" s="70">
        <v>134</v>
      </c>
      <c r="B135" s="88"/>
      <c r="C135" s="76" t="s">
        <v>357</v>
      </c>
      <c r="D135" s="45">
        <f>D134*3</f>
        <v>375</v>
      </c>
    </row>
    <row r="136" spans="1:2" ht="12.75">
      <c r="A136" s="70">
        <v>135</v>
      </c>
      <c r="B136" s="88"/>
    </row>
    <row r="137" spans="1:2" ht="13.5">
      <c r="A137" s="70">
        <v>136</v>
      </c>
      <c r="B137" s="90" t="s">
        <v>358</v>
      </c>
    </row>
    <row r="138" spans="1:4" ht="13.5">
      <c r="A138" s="70">
        <v>137</v>
      </c>
      <c r="B138" s="91" t="s">
        <v>345</v>
      </c>
      <c r="C138" s="33" t="s">
        <v>289</v>
      </c>
      <c r="D138" s="35">
        <v>1</v>
      </c>
    </row>
    <row r="139" spans="1:4" ht="13.5">
      <c r="A139" s="70">
        <v>138</v>
      </c>
      <c r="B139" s="91" t="s">
        <v>359</v>
      </c>
      <c r="C139" s="33" t="s">
        <v>334</v>
      </c>
      <c r="D139" s="35">
        <v>1</v>
      </c>
    </row>
    <row r="140" spans="1:4" ht="13.5">
      <c r="A140" s="70">
        <v>139</v>
      </c>
      <c r="B140" s="91" t="s">
        <v>338</v>
      </c>
      <c r="C140" s="33" t="s">
        <v>121</v>
      </c>
      <c r="D140" s="35">
        <v>1</v>
      </c>
    </row>
    <row r="141" spans="1:4" ht="13.5">
      <c r="A141" s="70">
        <v>140</v>
      </c>
      <c r="B141" s="91" t="s">
        <v>347</v>
      </c>
      <c r="C141" s="33" t="s">
        <v>315</v>
      </c>
      <c r="D141" s="35">
        <v>3</v>
      </c>
    </row>
    <row r="142" spans="1:4" ht="13.5">
      <c r="A142" s="70">
        <v>141</v>
      </c>
      <c r="B142" s="91" t="s">
        <v>348</v>
      </c>
      <c r="C142" s="33" t="s">
        <v>229</v>
      </c>
      <c r="D142" s="35">
        <v>3</v>
      </c>
    </row>
    <row r="143" spans="1:4" ht="13.5">
      <c r="A143" s="70">
        <v>142</v>
      </c>
      <c r="B143" s="91" t="s">
        <v>360</v>
      </c>
      <c r="C143" s="75" t="s">
        <v>121</v>
      </c>
      <c r="D143" s="42">
        <v>21</v>
      </c>
    </row>
    <row r="144" spans="1:4" ht="12.75">
      <c r="A144" s="70">
        <v>143</v>
      </c>
      <c r="B144" s="91"/>
      <c r="C144" s="76" t="s">
        <v>122</v>
      </c>
      <c r="D144" s="45">
        <f>SUM(D138:D143)</f>
        <v>30</v>
      </c>
    </row>
    <row r="145" spans="1:2" ht="13.5">
      <c r="A145" s="70">
        <v>144</v>
      </c>
      <c r="B145" s="92" t="s">
        <v>361</v>
      </c>
    </row>
    <row r="146" spans="1:4" ht="13.5">
      <c r="A146" s="70">
        <v>145</v>
      </c>
      <c r="B146" s="93" t="s">
        <v>329</v>
      </c>
      <c r="C146" s="33" t="s">
        <v>225</v>
      </c>
      <c r="D146" s="35">
        <v>1</v>
      </c>
    </row>
    <row r="147" spans="1:4" ht="13.5">
      <c r="A147" s="70">
        <v>146</v>
      </c>
      <c r="B147" s="93" t="s">
        <v>330</v>
      </c>
      <c r="C147" s="33" t="s">
        <v>331</v>
      </c>
      <c r="D147" s="35">
        <v>1</v>
      </c>
    </row>
    <row r="148" spans="1:4" ht="13.5">
      <c r="A148" s="70">
        <v>147</v>
      </c>
      <c r="B148" s="93" t="s">
        <v>332</v>
      </c>
      <c r="C148" s="33" t="s">
        <v>289</v>
      </c>
      <c r="D148" s="35">
        <v>1</v>
      </c>
    </row>
    <row r="149" spans="1:4" ht="13.5">
      <c r="A149" s="70">
        <v>148</v>
      </c>
      <c r="B149" s="93" t="s">
        <v>334</v>
      </c>
      <c r="C149" s="33" t="s">
        <v>334</v>
      </c>
      <c r="D149" s="35">
        <v>1</v>
      </c>
    </row>
    <row r="150" spans="1:4" ht="12.75">
      <c r="A150" s="70">
        <v>149</v>
      </c>
      <c r="B150" s="93"/>
      <c r="C150" s="76" t="s">
        <v>122</v>
      </c>
      <c r="D150" s="45">
        <f>SUM(D146:D149)</f>
        <v>4</v>
      </c>
    </row>
    <row r="151" spans="1:2" ht="13.5">
      <c r="A151" s="70">
        <v>150</v>
      </c>
      <c r="B151" s="94" t="s">
        <v>362</v>
      </c>
    </row>
    <row r="152" spans="1:2" ht="13.5">
      <c r="A152" s="70">
        <v>151</v>
      </c>
      <c r="B152" s="93" t="s">
        <v>363</v>
      </c>
    </row>
    <row r="153" spans="1:4" ht="13.5">
      <c r="A153" s="70">
        <v>152</v>
      </c>
      <c r="B153" s="93" t="s">
        <v>345</v>
      </c>
      <c r="C153" s="33" t="s">
        <v>289</v>
      </c>
      <c r="D153" s="35">
        <v>1</v>
      </c>
    </row>
    <row r="154" spans="1:4" ht="13.5">
      <c r="A154" s="70">
        <v>153</v>
      </c>
      <c r="B154" s="93" t="s">
        <v>364</v>
      </c>
      <c r="C154" s="33" t="s">
        <v>315</v>
      </c>
      <c r="D154" s="42">
        <v>0</v>
      </c>
    </row>
    <row r="155" spans="1:4" ht="13.5">
      <c r="A155" s="70">
        <v>154</v>
      </c>
      <c r="B155" s="93" t="s">
        <v>347</v>
      </c>
      <c r="C155" s="33" t="s">
        <v>229</v>
      </c>
      <c r="D155" s="35">
        <v>2</v>
      </c>
    </row>
    <row r="156" spans="1:4" ht="25.5">
      <c r="A156" s="70">
        <v>155</v>
      </c>
      <c r="B156" s="93" t="s">
        <v>365</v>
      </c>
      <c r="C156" s="33" t="s">
        <v>209</v>
      </c>
      <c r="D156" s="42">
        <v>3</v>
      </c>
    </row>
    <row r="157" spans="1:4" ht="13.5">
      <c r="A157" s="70">
        <v>156</v>
      </c>
      <c r="B157" s="93" t="s">
        <v>366</v>
      </c>
      <c r="C157" s="33" t="s">
        <v>324</v>
      </c>
      <c r="D157" s="42">
        <v>3</v>
      </c>
    </row>
    <row r="158" spans="1:4" ht="13.5">
      <c r="A158" s="70">
        <v>157</v>
      </c>
      <c r="B158" s="93" t="s">
        <v>367</v>
      </c>
      <c r="C158" s="33" t="s">
        <v>121</v>
      </c>
      <c r="D158" s="42">
        <v>6</v>
      </c>
    </row>
    <row r="159" spans="1:5" ht="13.5">
      <c r="A159" s="70">
        <v>158</v>
      </c>
      <c r="B159" s="93" t="s">
        <v>368</v>
      </c>
      <c r="E159" s="42">
        <v>6</v>
      </c>
    </row>
    <row r="160" spans="1:4" ht="12.75">
      <c r="A160" s="70">
        <v>159</v>
      </c>
      <c r="B160" s="93"/>
      <c r="C160" s="76" t="s">
        <v>122</v>
      </c>
      <c r="D160" s="45">
        <f>SUM(D153:D159)</f>
        <v>15</v>
      </c>
    </row>
    <row r="161" spans="1:4" ht="12.75">
      <c r="A161" s="70">
        <v>160</v>
      </c>
      <c r="B161" s="93"/>
      <c r="C161" s="76" t="s">
        <v>353</v>
      </c>
      <c r="D161" s="45">
        <f>D160*3</f>
        <v>45</v>
      </c>
    </row>
    <row r="162" spans="1:4" ht="12.75">
      <c r="A162" s="70">
        <v>161</v>
      </c>
      <c r="B162" s="93"/>
      <c r="C162" s="76" t="s">
        <v>356</v>
      </c>
      <c r="D162" s="45">
        <f>D161+D150</f>
        <v>49</v>
      </c>
    </row>
    <row r="163" spans="1:2" ht="13.5">
      <c r="A163" s="70">
        <v>162</v>
      </c>
      <c r="B163" s="95" t="s">
        <v>252</v>
      </c>
    </row>
    <row r="164" spans="1:4" ht="13.5">
      <c r="A164" s="70">
        <v>163</v>
      </c>
      <c r="B164" s="96" t="s">
        <v>369</v>
      </c>
      <c r="C164" s="33" t="s">
        <v>225</v>
      </c>
      <c r="D164" s="35">
        <v>1</v>
      </c>
    </row>
    <row r="165" spans="1:4" ht="13.5">
      <c r="A165" s="70">
        <v>164</v>
      </c>
      <c r="B165" s="96" t="s">
        <v>154</v>
      </c>
      <c r="C165" s="33" t="s">
        <v>331</v>
      </c>
      <c r="D165" s="35">
        <v>1</v>
      </c>
    </row>
    <row r="166" spans="1:4" ht="13.5">
      <c r="A166" s="70">
        <v>165</v>
      </c>
      <c r="B166" s="96" t="s">
        <v>370</v>
      </c>
      <c r="C166" s="33" t="s">
        <v>289</v>
      </c>
      <c r="D166" s="35">
        <v>1</v>
      </c>
    </row>
    <row r="167" spans="1:4" ht="12.75">
      <c r="A167" s="70">
        <v>166</v>
      </c>
      <c r="B167" s="96"/>
      <c r="C167" s="76" t="s">
        <v>122</v>
      </c>
      <c r="D167" s="45">
        <f>SUM(D164:D166)</f>
        <v>3</v>
      </c>
    </row>
    <row r="168" spans="1:2" ht="13.5">
      <c r="A168" s="70">
        <v>167</v>
      </c>
      <c r="B168" s="97" t="s">
        <v>371</v>
      </c>
    </row>
    <row r="169" spans="1:2" ht="13.5">
      <c r="A169" s="70">
        <v>168</v>
      </c>
      <c r="B169" s="96" t="s">
        <v>372</v>
      </c>
    </row>
    <row r="170" spans="1:4" ht="13.5">
      <c r="A170" s="70">
        <v>169</v>
      </c>
      <c r="B170" s="96" t="s">
        <v>345</v>
      </c>
      <c r="C170" s="33" t="s">
        <v>289</v>
      </c>
      <c r="D170" s="35">
        <v>1</v>
      </c>
    </row>
    <row r="171" spans="1:4" ht="13.5">
      <c r="A171" s="70">
        <v>170</v>
      </c>
      <c r="B171" s="96" t="s">
        <v>347</v>
      </c>
      <c r="C171" s="33" t="s">
        <v>229</v>
      </c>
      <c r="D171" s="35">
        <v>2</v>
      </c>
    </row>
    <row r="172" spans="1:4" ht="13.5">
      <c r="A172" s="70">
        <v>171</v>
      </c>
      <c r="B172" s="96" t="s">
        <v>373</v>
      </c>
      <c r="C172" s="33" t="s">
        <v>209</v>
      </c>
      <c r="D172" s="35">
        <v>2</v>
      </c>
    </row>
    <row r="173" spans="1:4" ht="13.5">
      <c r="A173" s="70">
        <v>172</v>
      </c>
      <c r="B173" s="96" t="s">
        <v>374</v>
      </c>
      <c r="C173" s="33" t="s">
        <v>121</v>
      </c>
      <c r="D173" s="35">
        <v>8</v>
      </c>
    </row>
    <row r="174" spans="1:4" ht="13.5">
      <c r="A174" s="70">
        <v>173</v>
      </c>
      <c r="B174" s="96" t="s">
        <v>318</v>
      </c>
      <c r="C174" s="33" t="s">
        <v>121</v>
      </c>
      <c r="D174" s="35">
        <v>2</v>
      </c>
    </row>
    <row r="175" spans="1:5" ht="13.5">
      <c r="A175" s="70">
        <v>174</v>
      </c>
      <c r="B175" s="96" t="s">
        <v>375</v>
      </c>
      <c r="E175" s="35">
        <v>2</v>
      </c>
    </row>
    <row r="176" spans="1:5" ht="13.5">
      <c r="A176" s="70">
        <v>175</v>
      </c>
      <c r="B176" s="96" t="s">
        <v>267</v>
      </c>
      <c r="E176" s="86">
        <v>2</v>
      </c>
    </row>
    <row r="177" spans="1:4" ht="12.75">
      <c r="A177" s="70">
        <v>176</v>
      </c>
      <c r="B177" s="96"/>
      <c r="C177" s="76" t="s">
        <v>122</v>
      </c>
      <c r="D177" s="45">
        <f>SUM(D170:D176)</f>
        <v>15</v>
      </c>
    </row>
    <row r="178" spans="1:4" ht="12.75">
      <c r="A178" s="70">
        <v>177</v>
      </c>
      <c r="B178" s="96"/>
      <c r="C178" s="76" t="s">
        <v>376</v>
      </c>
      <c r="D178" s="45">
        <f>D177*2</f>
        <v>30</v>
      </c>
    </row>
    <row r="179" spans="1:4" ht="12.75">
      <c r="A179" s="70">
        <v>178</v>
      </c>
      <c r="B179" s="96"/>
      <c r="C179" s="76" t="s">
        <v>377</v>
      </c>
      <c r="D179" s="45">
        <f>D178+D167</f>
        <v>33</v>
      </c>
    </row>
    <row r="180" spans="1:2" ht="13.5">
      <c r="A180" s="70">
        <v>179</v>
      </c>
      <c r="B180" s="98" t="s">
        <v>378</v>
      </c>
    </row>
    <row r="181" spans="1:4" ht="13.5">
      <c r="A181" s="70">
        <v>180</v>
      </c>
      <c r="B181" s="99" t="s">
        <v>369</v>
      </c>
      <c r="C181" s="33" t="s">
        <v>225</v>
      </c>
      <c r="D181" s="35">
        <v>1</v>
      </c>
    </row>
    <row r="182" spans="1:4" ht="13.5">
      <c r="A182" s="70">
        <v>181</v>
      </c>
      <c r="B182" s="99" t="s">
        <v>154</v>
      </c>
      <c r="C182" s="33" t="s">
        <v>331</v>
      </c>
      <c r="D182" s="35">
        <v>1</v>
      </c>
    </row>
    <row r="183" spans="1:4" ht="12.75">
      <c r="A183" s="70">
        <v>182</v>
      </c>
      <c r="B183" s="99"/>
      <c r="C183" s="76" t="s">
        <v>122</v>
      </c>
      <c r="D183" s="45">
        <f>SUM(D181:D182)</f>
        <v>2</v>
      </c>
    </row>
    <row r="184" spans="1:2" ht="13.5">
      <c r="A184" s="70">
        <v>183</v>
      </c>
      <c r="B184" s="100" t="s">
        <v>333</v>
      </c>
    </row>
    <row r="185" spans="1:4" ht="25.5">
      <c r="A185" s="70">
        <v>184</v>
      </c>
      <c r="B185" s="99" t="s">
        <v>379</v>
      </c>
      <c r="C185" s="33" t="s">
        <v>334</v>
      </c>
      <c r="D185" s="35">
        <v>1</v>
      </c>
    </row>
    <row r="186" spans="1:4" ht="13.5">
      <c r="A186" s="70">
        <v>185</v>
      </c>
      <c r="B186" s="99" t="s">
        <v>317</v>
      </c>
      <c r="C186" s="33" t="s">
        <v>121</v>
      </c>
      <c r="D186" s="35">
        <v>1</v>
      </c>
    </row>
    <row r="187" spans="1:4" ht="13.5">
      <c r="A187" s="70">
        <v>186</v>
      </c>
      <c r="B187" s="99" t="s">
        <v>325</v>
      </c>
      <c r="C187" s="33" t="s">
        <v>121</v>
      </c>
      <c r="D187" s="35">
        <v>2</v>
      </c>
    </row>
    <row r="188" spans="1:4" ht="13.5">
      <c r="A188" s="70">
        <v>187</v>
      </c>
      <c r="B188" s="99" t="s">
        <v>318</v>
      </c>
      <c r="C188" s="33" t="s">
        <v>121</v>
      </c>
      <c r="D188" s="35">
        <v>1</v>
      </c>
    </row>
    <row r="189" spans="1:5" ht="13.5">
      <c r="A189" s="70">
        <v>188</v>
      </c>
      <c r="B189" s="99" t="s">
        <v>266</v>
      </c>
      <c r="E189" s="86">
        <v>1</v>
      </c>
    </row>
    <row r="190" spans="1:4" ht="12.75">
      <c r="A190" s="70">
        <v>189</v>
      </c>
      <c r="B190" s="99"/>
      <c r="C190" s="76" t="s">
        <v>122</v>
      </c>
      <c r="D190" s="45">
        <f>SUM(D185:D189)</f>
        <v>5</v>
      </c>
    </row>
    <row r="191" spans="1:2" ht="13.5">
      <c r="A191" s="70">
        <v>190</v>
      </c>
      <c r="B191" s="100" t="s">
        <v>380</v>
      </c>
    </row>
    <row r="192" spans="1:2" ht="13.5">
      <c r="A192" s="70">
        <v>191</v>
      </c>
      <c r="B192" s="99" t="s">
        <v>381</v>
      </c>
    </row>
    <row r="193" spans="1:4" ht="13.5">
      <c r="A193" s="70">
        <v>192</v>
      </c>
      <c r="B193" s="99" t="s">
        <v>345</v>
      </c>
      <c r="C193" s="33" t="s">
        <v>289</v>
      </c>
      <c r="D193" s="35">
        <v>1</v>
      </c>
    </row>
    <row r="194" spans="1:4" ht="13.5">
      <c r="A194" s="70">
        <v>193</v>
      </c>
      <c r="B194" s="99" t="s">
        <v>314</v>
      </c>
      <c r="C194" s="33" t="s">
        <v>229</v>
      </c>
      <c r="D194" s="35">
        <v>3</v>
      </c>
    </row>
    <row r="195" spans="1:4" ht="25.5">
      <c r="A195" s="70">
        <v>194</v>
      </c>
      <c r="B195" s="99" t="s">
        <v>382</v>
      </c>
      <c r="C195" s="33" t="s">
        <v>209</v>
      </c>
      <c r="D195" s="35">
        <v>3</v>
      </c>
    </row>
    <row r="196" spans="1:4" ht="13.5">
      <c r="A196" s="70">
        <v>195</v>
      </c>
      <c r="B196" s="99" t="s">
        <v>383</v>
      </c>
      <c r="C196" s="33" t="s">
        <v>121</v>
      </c>
      <c r="D196" s="35">
        <v>9</v>
      </c>
    </row>
    <row r="197" spans="1:4" ht="13.5">
      <c r="A197" s="70">
        <v>196</v>
      </c>
      <c r="B197" s="99" t="s">
        <v>318</v>
      </c>
      <c r="C197" s="33" t="s">
        <v>121</v>
      </c>
      <c r="D197" s="35">
        <v>2</v>
      </c>
    </row>
    <row r="198" spans="1:5" ht="13.5">
      <c r="A198" s="70">
        <v>197</v>
      </c>
      <c r="B198" s="99" t="s">
        <v>259</v>
      </c>
      <c r="E198" s="35">
        <v>3</v>
      </c>
    </row>
    <row r="199" spans="1:5" ht="25.5">
      <c r="A199" s="70">
        <v>198</v>
      </c>
      <c r="B199" s="99" t="s">
        <v>384</v>
      </c>
      <c r="E199" s="86">
        <v>2</v>
      </c>
    </row>
    <row r="200" spans="1:5" ht="12.75">
      <c r="A200" s="70">
        <v>199</v>
      </c>
      <c r="B200" s="99"/>
      <c r="C200" s="76" t="s">
        <v>122</v>
      </c>
      <c r="D200" s="45">
        <f>SUM(D193:D199)</f>
        <v>18</v>
      </c>
      <c r="E200" s="35">
        <v>2</v>
      </c>
    </row>
    <row r="201" spans="1:5" ht="12.75">
      <c r="A201" s="70">
        <v>200</v>
      </c>
      <c r="B201" s="99"/>
      <c r="C201" s="76" t="s">
        <v>376</v>
      </c>
      <c r="D201" s="45">
        <f>D200*2</f>
        <v>36</v>
      </c>
      <c r="E201" s="35">
        <v>4</v>
      </c>
    </row>
    <row r="202" spans="1:5" ht="12.75">
      <c r="A202" s="70">
        <v>201</v>
      </c>
      <c r="B202" s="99"/>
      <c r="C202" s="76" t="s">
        <v>377</v>
      </c>
      <c r="D202" s="45">
        <f>D201+D190+D183</f>
        <v>43</v>
      </c>
      <c r="E202" s="35">
        <v>5</v>
      </c>
    </row>
    <row r="203" spans="1:2" ht="13.5">
      <c r="A203" s="70">
        <v>202</v>
      </c>
      <c r="B203" s="101" t="s">
        <v>254</v>
      </c>
    </row>
    <row r="204" spans="1:4" ht="13.5">
      <c r="A204" s="70">
        <v>203</v>
      </c>
      <c r="B204" s="102" t="s">
        <v>329</v>
      </c>
      <c r="C204" s="33" t="s">
        <v>225</v>
      </c>
      <c r="D204" s="35">
        <v>1</v>
      </c>
    </row>
    <row r="205" spans="1:4" ht="13.5">
      <c r="A205" s="70">
        <v>204</v>
      </c>
      <c r="B205" s="103" t="s">
        <v>330</v>
      </c>
      <c r="C205" s="104" t="s">
        <v>331</v>
      </c>
      <c r="D205" s="105">
        <v>0</v>
      </c>
    </row>
    <row r="206" spans="1:6" ht="13.5">
      <c r="A206" s="70">
        <v>205</v>
      </c>
      <c r="B206" s="103" t="s">
        <v>332</v>
      </c>
      <c r="C206" s="104" t="s">
        <v>289</v>
      </c>
      <c r="D206" s="42">
        <v>1</v>
      </c>
      <c r="F206" s="46" t="s">
        <v>385</v>
      </c>
    </row>
    <row r="207" spans="1:6" ht="13.5">
      <c r="A207" s="70">
        <v>206</v>
      </c>
      <c r="B207" s="103" t="s">
        <v>334</v>
      </c>
      <c r="C207" s="104" t="s">
        <v>334</v>
      </c>
      <c r="D207" s="105">
        <v>0</v>
      </c>
      <c r="F207" s="46" t="s">
        <v>385</v>
      </c>
    </row>
    <row r="208" spans="1:4" ht="12.75">
      <c r="A208" s="70">
        <v>207</v>
      </c>
      <c r="B208" s="102"/>
      <c r="C208" s="33" t="s">
        <v>122</v>
      </c>
      <c r="D208" s="45">
        <f>SUM(D204:D207)</f>
        <v>2</v>
      </c>
    </row>
    <row r="209" spans="1:6" ht="13.5">
      <c r="A209" s="70">
        <v>208</v>
      </c>
      <c r="B209" s="106" t="s">
        <v>386</v>
      </c>
      <c r="C209" s="104"/>
      <c r="D209" s="42"/>
      <c r="F209" s="42" t="s">
        <v>385</v>
      </c>
    </row>
    <row r="210" spans="1:6" ht="13.5">
      <c r="A210" s="70">
        <v>209</v>
      </c>
      <c r="B210" s="103" t="s">
        <v>345</v>
      </c>
      <c r="C210" s="104" t="s">
        <v>289</v>
      </c>
      <c r="D210" s="42">
        <v>0</v>
      </c>
      <c r="F210" s="42" t="s">
        <v>385</v>
      </c>
    </row>
    <row r="211" spans="1:6" ht="12.75">
      <c r="A211" s="70">
        <v>210</v>
      </c>
      <c r="B211" s="103"/>
      <c r="C211" s="41" t="s">
        <v>122</v>
      </c>
      <c r="D211" s="42">
        <v>0</v>
      </c>
      <c r="F211" s="42" t="s">
        <v>385</v>
      </c>
    </row>
    <row r="212" spans="1:6" ht="37.5">
      <c r="A212" s="70">
        <v>211</v>
      </c>
      <c r="B212" s="106" t="s">
        <v>387</v>
      </c>
      <c r="C212" s="41"/>
      <c r="D212" s="42"/>
      <c r="F212" s="42" t="s">
        <v>385</v>
      </c>
    </row>
    <row r="213" spans="1:6" ht="13.5">
      <c r="A213" s="70">
        <v>212</v>
      </c>
      <c r="B213" s="103" t="s">
        <v>314</v>
      </c>
      <c r="C213" s="104" t="s">
        <v>229</v>
      </c>
      <c r="D213" s="42">
        <v>0</v>
      </c>
      <c r="F213" s="42" t="s">
        <v>385</v>
      </c>
    </row>
    <row r="214" spans="1:6" ht="13.5">
      <c r="A214" s="70">
        <v>213</v>
      </c>
      <c r="B214" s="103" t="s">
        <v>318</v>
      </c>
      <c r="C214" s="104" t="s">
        <v>121</v>
      </c>
      <c r="D214" s="42">
        <v>1</v>
      </c>
      <c r="F214" s="42" t="s">
        <v>385</v>
      </c>
    </row>
    <row r="215" spans="1:6" ht="13.5">
      <c r="A215" s="70">
        <v>214</v>
      </c>
      <c r="B215" s="102" t="s">
        <v>388</v>
      </c>
      <c r="E215" s="35">
        <v>1</v>
      </c>
      <c r="F215" s="46" t="s">
        <v>2</v>
      </c>
    </row>
    <row r="216" spans="1:6" ht="13.5">
      <c r="A216" s="70">
        <v>215</v>
      </c>
      <c r="B216" s="103" t="s">
        <v>389</v>
      </c>
      <c r="C216" s="104"/>
      <c r="D216" s="42"/>
      <c r="E216" s="42">
        <v>0</v>
      </c>
      <c r="F216" s="42" t="s">
        <v>385</v>
      </c>
    </row>
    <row r="217" spans="1:6" ht="12.75">
      <c r="A217" s="70">
        <v>216</v>
      </c>
      <c r="B217" s="103"/>
      <c r="C217" s="41" t="s">
        <v>390</v>
      </c>
      <c r="D217" s="42">
        <f>SUM(D213:D216)</f>
        <v>1</v>
      </c>
      <c r="F217" s="42" t="s">
        <v>385</v>
      </c>
    </row>
    <row r="218" spans="1:6" ht="37.5">
      <c r="A218" s="70">
        <v>217</v>
      </c>
      <c r="B218" s="107" t="s">
        <v>391</v>
      </c>
      <c r="C218" s="104"/>
      <c r="D218" s="42"/>
      <c r="F218" s="104" t="s">
        <v>2</v>
      </c>
    </row>
    <row r="219" spans="1:6" ht="13.5">
      <c r="A219" s="70">
        <v>218</v>
      </c>
      <c r="B219" s="102" t="s">
        <v>314</v>
      </c>
      <c r="C219" s="104" t="s">
        <v>229</v>
      </c>
      <c r="D219" s="42">
        <v>1</v>
      </c>
      <c r="F219" s="104" t="s">
        <v>2</v>
      </c>
    </row>
    <row r="220" spans="1:6" ht="13.5">
      <c r="A220" s="70">
        <v>219</v>
      </c>
      <c r="B220" s="102" t="s">
        <v>392</v>
      </c>
      <c r="C220" s="104" t="s">
        <v>121</v>
      </c>
      <c r="D220" s="42">
        <v>1</v>
      </c>
      <c r="F220" s="104" t="s">
        <v>2</v>
      </c>
    </row>
    <row r="221" spans="1:6" ht="13.5">
      <c r="A221" s="70">
        <v>220</v>
      </c>
      <c r="B221" s="102" t="s">
        <v>393</v>
      </c>
      <c r="C221" s="104" t="s">
        <v>121</v>
      </c>
      <c r="D221" s="42">
        <v>5</v>
      </c>
      <c r="F221" s="104" t="s">
        <v>2</v>
      </c>
    </row>
    <row r="222" spans="1:6" ht="13.5">
      <c r="A222" s="70">
        <v>221</v>
      </c>
      <c r="B222" s="102" t="s">
        <v>394</v>
      </c>
      <c r="C222" s="104"/>
      <c r="D222" s="104"/>
      <c r="E222" s="108">
        <v>2</v>
      </c>
      <c r="F222" s="104" t="s">
        <v>2</v>
      </c>
    </row>
    <row r="223" spans="1:6" ht="25.5">
      <c r="A223" s="70">
        <v>222</v>
      </c>
      <c r="B223" s="102" t="s">
        <v>395</v>
      </c>
      <c r="C223" s="104"/>
      <c r="D223" s="104"/>
      <c r="E223" s="108">
        <v>2</v>
      </c>
      <c r="F223" s="104" t="s">
        <v>2</v>
      </c>
    </row>
    <row r="224" spans="1:6" ht="13.5">
      <c r="A224" s="70">
        <v>223</v>
      </c>
      <c r="B224" s="102" t="s">
        <v>396</v>
      </c>
      <c r="C224" s="104"/>
      <c r="D224" s="104"/>
      <c r="E224" s="108">
        <v>2</v>
      </c>
      <c r="F224" s="104" t="s">
        <v>2</v>
      </c>
    </row>
    <row r="225" spans="1:6" ht="12.75">
      <c r="A225" s="70">
        <v>224</v>
      </c>
      <c r="B225" s="103"/>
      <c r="C225" s="41" t="s">
        <v>122</v>
      </c>
      <c r="D225" s="42">
        <f>SUM(D219:D224)</f>
        <v>7</v>
      </c>
      <c r="F225" s="104" t="s">
        <v>2</v>
      </c>
    </row>
    <row r="226" spans="1:6" ht="12.75">
      <c r="A226" s="70">
        <v>225</v>
      </c>
      <c r="B226" s="102"/>
      <c r="C226" s="41" t="s">
        <v>397</v>
      </c>
      <c r="D226" s="42">
        <f>D217+D225+D211</f>
        <v>8</v>
      </c>
      <c r="F226" s="104" t="s">
        <v>2</v>
      </c>
    </row>
    <row r="227" spans="1:6" ht="13.5">
      <c r="A227" s="70">
        <v>226</v>
      </c>
      <c r="B227" s="109" t="s">
        <v>398</v>
      </c>
      <c r="F227" s="104"/>
    </row>
    <row r="228" spans="1:6" ht="13.5">
      <c r="A228" s="70">
        <v>227</v>
      </c>
      <c r="B228" s="102" t="s">
        <v>345</v>
      </c>
      <c r="C228" s="33" t="s">
        <v>207</v>
      </c>
      <c r="D228" s="35">
        <v>1</v>
      </c>
      <c r="F228" s="104"/>
    </row>
    <row r="229" spans="1:6" ht="12.75">
      <c r="A229" s="70">
        <v>228</v>
      </c>
      <c r="B229" s="102"/>
      <c r="C229" s="76" t="s">
        <v>122</v>
      </c>
      <c r="D229" s="45">
        <f>SUM(D228:D228)</f>
        <v>1</v>
      </c>
      <c r="F229" s="104"/>
    </row>
    <row r="230" spans="1:2" ht="13.5">
      <c r="A230" s="70">
        <v>229</v>
      </c>
      <c r="B230" s="109" t="s">
        <v>399</v>
      </c>
    </row>
    <row r="231" spans="1:6" ht="13.5">
      <c r="A231" s="70">
        <v>230</v>
      </c>
      <c r="B231" s="103" t="s">
        <v>400</v>
      </c>
      <c r="C231" s="104" t="s">
        <v>401</v>
      </c>
      <c r="D231" s="42">
        <v>0</v>
      </c>
      <c r="F231" s="42" t="s">
        <v>385</v>
      </c>
    </row>
    <row r="232" spans="1:4" ht="13.5">
      <c r="A232" s="70">
        <v>231</v>
      </c>
      <c r="B232" s="102" t="s">
        <v>402</v>
      </c>
      <c r="C232" s="33" t="s">
        <v>403</v>
      </c>
      <c r="D232" s="35">
        <v>1</v>
      </c>
    </row>
    <row r="233" spans="1:6" ht="13.5">
      <c r="A233" s="70">
        <v>232</v>
      </c>
      <c r="B233" s="103" t="s">
        <v>404</v>
      </c>
      <c r="C233" s="104" t="s">
        <v>121</v>
      </c>
      <c r="D233" s="42">
        <v>0</v>
      </c>
      <c r="F233" s="42" t="s">
        <v>385</v>
      </c>
    </row>
    <row r="234" spans="1:6" ht="13.5">
      <c r="A234" s="70">
        <v>233</v>
      </c>
      <c r="B234" s="103" t="s">
        <v>393</v>
      </c>
      <c r="C234" s="104" t="s">
        <v>324</v>
      </c>
      <c r="D234" s="42">
        <v>0</v>
      </c>
      <c r="F234" s="42" t="s">
        <v>385</v>
      </c>
    </row>
    <row r="235" spans="1:4" ht="13.5">
      <c r="A235" s="70">
        <v>234</v>
      </c>
      <c r="B235" s="102" t="s">
        <v>393</v>
      </c>
      <c r="C235" s="33" t="s">
        <v>121</v>
      </c>
      <c r="D235" s="35">
        <v>1</v>
      </c>
    </row>
    <row r="236" spans="1:5" ht="13.5">
      <c r="A236" s="70">
        <v>235</v>
      </c>
      <c r="B236" s="102" t="s">
        <v>405</v>
      </c>
      <c r="E236" s="110">
        <v>1</v>
      </c>
    </row>
    <row r="237" spans="1:5" ht="13.5">
      <c r="A237" s="70">
        <v>236</v>
      </c>
      <c r="B237" s="102" t="s">
        <v>406</v>
      </c>
      <c r="C237" s="104"/>
      <c r="E237" s="86">
        <v>1</v>
      </c>
    </row>
    <row r="238" spans="1:4" ht="12.75">
      <c r="A238" s="70">
        <v>237</v>
      </c>
      <c r="B238" s="102"/>
      <c r="C238" s="76" t="s">
        <v>122</v>
      </c>
      <c r="D238" s="45">
        <f>SUM(D231:D237)</f>
        <v>2</v>
      </c>
    </row>
    <row r="239" spans="1:2" ht="13.5">
      <c r="A239" s="70">
        <v>238</v>
      </c>
      <c r="B239" s="109" t="s">
        <v>407</v>
      </c>
    </row>
    <row r="240" spans="1:4" ht="13.5">
      <c r="A240" s="70">
        <v>239</v>
      </c>
      <c r="B240" s="102" t="s">
        <v>408</v>
      </c>
      <c r="D240" s="35">
        <v>1</v>
      </c>
    </row>
    <row r="241" spans="1:6" ht="13.5">
      <c r="A241" s="70">
        <v>240</v>
      </c>
      <c r="B241" s="102" t="s">
        <v>409</v>
      </c>
      <c r="D241" s="42">
        <v>0</v>
      </c>
      <c r="F241" s="42" t="s">
        <v>385</v>
      </c>
    </row>
    <row r="242" spans="1:4" ht="13.5">
      <c r="A242" s="70">
        <v>241</v>
      </c>
      <c r="B242" s="102" t="s">
        <v>410</v>
      </c>
      <c r="D242" s="35">
        <v>1</v>
      </c>
    </row>
    <row r="243" spans="1:6" ht="13.5">
      <c r="A243" s="70">
        <v>242</v>
      </c>
      <c r="B243" s="102" t="s">
        <v>411</v>
      </c>
      <c r="D243" s="42">
        <v>0</v>
      </c>
      <c r="F243" s="42" t="s">
        <v>385</v>
      </c>
    </row>
    <row r="244" spans="1:4" ht="13.5">
      <c r="A244" s="70">
        <v>243</v>
      </c>
      <c r="B244" s="102" t="s">
        <v>242</v>
      </c>
      <c r="D244" s="35">
        <v>1</v>
      </c>
    </row>
    <row r="245" spans="1:4" ht="13.5">
      <c r="A245" s="70">
        <v>244</v>
      </c>
      <c r="B245" s="102" t="s">
        <v>393</v>
      </c>
      <c r="D245" s="35">
        <v>1</v>
      </c>
    </row>
    <row r="246" spans="1:5" ht="25.5">
      <c r="A246" s="70">
        <v>245</v>
      </c>
      <c r="B246" s="102" t="s">
        <v>412</v>
      </c>
      <c r="E246" s="86">
        <v>1</v>
      </c>
    </row>
    <row r="247" spans="1:4" ht="12.75">
      <c r="A247" s="70">
        <v>246</v>
      </c>
      <c r="B247" s="102"/>
      <c r="C247" s="76" t="s">
        <v>122</v>
      </c>
      <c r="D247" s="45">
        <f>SUM(D240:D246)</f>
        <v>4</v>
      </c>
    </row>
    <row r="248" spans="1:4" ht="12.75">
      <c r="A248" s="70">
        <v>247</v>
      </c>
      <c r="B248" s="102"/>
      <c r="C248" s="76" t="s">
        <v>352</v>
      </c>
      <c r="D248" s="45">
        <f>D247+D238+D229</f>
        <v>7</v>
      </c>
    </row>
    <row r="249" spans="1:2" ht="13.5">
      <c r="A249" s="70">
        <v>248</v>
      </c>
      <c r="B249" s="109" t="s">
        <v>413</v>
      </c>
    </row>
    <row r="250" spans="1:4" ht="13.5">
      <c r="A250" s="70">
        <v>249</v>
      </c>
      <c r="B250" s="102" t="s">
        <v>345</v>
      </c>
      <c r="C250" s="33" t="s">
        <v>414</v>
      </c>
      <c r="D250" s="35">
        <v>1</v>
      </c>
    </row>
    <row r="251" spans="1:4" ht="13.5">
      <c r="A251" s="70">
        <v>250</v>
      </c>
      <c r="B251" s="102" t="s">
        <v>415</v>
      </c>
      <c r="C251" s="33" t="s">
        <v>293</v>
      </c>
      <c r="D251" s="35">
        <v>1</v>
      </c>
    </row>
    <row r="252" spans="1:4" ht="13.5">
      <c r="A252" s="70">
        <v>251</v>
      </c>
      <c r="B252" s="102" t="s">
        <v>416</v>
      </c>
      <c r="C252" s="33" t="s">
        <v>293</v>
      </c>
      <c r="D252" s="35">
        <v>3</v>
      </c>
    </row>
    <row r="253" spans="1:4" ht="13.5">
      <c r="A253" s="70">
        <v>252</v>
      </c>
      <c r="B253" s="102" t="s">
        <v>417</v>
      </c>
      <c r="C253" s="33" t="s">
        <v>121</v>
      </c>
      <c r="D253" s="35">
        <v>3</v>
      </c>
    </row>
    <row r="254" spans="1:4" ht="13.5">
      <c r="A254" s="70">
        <v>253</v>
      </c>
      <c r="B254" s="102" t="s">
        <v>418</v>
      </c>
      <c r="C254" s="33" t="s">
        <v>121</v>
      </c>
      <c r="D254" s="42">
        <v>1</v>
      </c>
    </row>
    <row r="255" spans="1:4" ht="13.5">
      <c r="A255" s="70">
        <v>254</v>
      </c>
      <c r="B255" s="102" t="s">
        <v>393</v>
      </c>
      <c r="C255" s="33" t="s">
        <v>121</v>
      </c>
      <c r="D255" s="42">
        <v>3</v>
      </c>
    </row>
    <row r="256" spans="1:5" ht="25.5">
      <c r="A256" s="70">
        <v>255</v>
      </c>
      <c r="B256" s="102" t="s">
        <v>419</v>
      </c>
      <c r="E256" s="86">
        <v>3</v>
      </c>
    </row>
    <row r="257" spans="1:6" ht="13.5">
      <c r="A257" s="70">
        <v>256</v>
      </c>
      <c r="B257" s="102" t="s">
        <v>420</v>
      </c>
      <c r="E257" s="42">
        <v>0</v>
      </c>
      <c r="F257" s="42" t="s">
        <v>385</v>
      </c>
    </row>
    <row r="258" spans="1:6" ht="25.5">
      <c r="A258" s="70">
        <v>257</v>
      </c>
      <c r="B258" s="102" t="s">
        <v>421</v>
      </c>
      <c r="E258" s="42">
        <v>0</v>
      </c>
      <c r="F258" s="42" t="s">
        <v>385</v>
      </c>
    </row>
    <row r="259" spans="1:5" ht="13.5">
      <c r="A259" s="70">
        <v>258</v>
      </c>
      <c r="B259" s="102" t="s">
        <v>422</v>
      </c>
      <c r="E259" s="35">
        <v>3</v>
      </c>
    </row>
    <row r="260" spans="1:4" ht="12.75">
      <c r="A260" s="70">
        <v>259</v>
      </c>
      <c r="B260" s="102"/>
      <c r="C260" s="76" t="s">
        <v>122</v>
      </c>
      <c r="D260" s="45">
        <f>SUM(D250:D258)</f>
        <v>12</v>
      </c>
    </row>
    <row r="261" spans="1:6" ht="12.75">
      <c r="A261" s="70">
        <v>260</v>
      </c>
      <c r="B261" s="102"/>
      <c r="C261" s="76" t="s">
        <v>356</v>
      </c>
      <c r="D261" s="45">
        <f>SUM(D260+D248+D226+D208)</f>
        <v>29</v>
      </c>
      <c r="F261" s="46" t="s">
        <v>2</v>
      </c>
    </row>
    <row r="262" spans="1:2" ht="13.5">
      <c r="A262" s="70">
        <v>261</v>
      </c>
      <c r="B262" s="111" t="s">
        <v>423</v>
      </c>
    </row>
    <row r="263" spans="1:4" ht="13.5">
      <c r="A263" s="70">
        <v>262</v>
      </c>
      <c r="B263" s="112" t="s">
        <v>424</v>
      </c>
      <c r="C263" s="33" t="s">
        <v>425</v>
      </c>
      <c r="D263" s="35">
        <v>1</v>
      </c>
    </row>
    <row r="264" spans="1:4" ht="13.5">
      <c r="A264" s="70">
        <v>263</v>
      </c>
      <c r="B264" s="112" t="s">
        <v>426</v>
      </c>
      <c r="C264" s="33" t="s">
        <v>427</v>
      </c>
      <c r="D264" s="35">
        <v>1</v>
      </c>
    </row>
    <row r="265" spans="1:4" ht="13.5">
      <c r="A265" s="70">
        <v>264</v>
      </c>
      <c r="B265" s="112" t="s">
        <v>428</v>
      </c>
      <c r="C265" s="33" t="s">
        <v>429</v>
      </c>
      <c r="D265" s="35">
        <v>1</v>
      </c>
    </row>
    <row r="266" spans="1:4" ht="13.5">
      <c r="A266" s="70">
        <v>265</v>
      </c>
      <c r="B266" s="112" t="s">
        <v>340</v>
      </c>
      <c r="C266" s="33" t="s">
        <v>121</v>
      </c>
      <c r="D266" s="35">
        <v>2</v>
      </c>
    </row>
    <row r="267" spans="1:4" ht="13.5">
      <c r="A267" s="70">
        <v>266</v>
      </c>
      <c r="B267" s="112" t="s">
        <v>393</v>
      </c>
      <c r="C267" s="33" t="s">
        <v>121</v>
      </c>
      <c r="D267" s="35">
        <v>1</v>
      </c>
    </row>
    <row r="268" spans="1:5" ht="13.5">
      <c r="A268" s="70">
        <v>267</v>
      </c>
      <c r="B268" s="112" t="s">
        <v>430</v>
      </c>
      <c r="E268" s="110">
        <v>1</v>
      </c>
    </row>
    <row r="269" spans="1:4" ht="12.75">
      <c r="A269" s="70">
        <v>268</v>
      </c>
      <c r="B269" s="112"/>
      <c r="C269" s="76" t="s">
        <v>122</v>
      </c>
      <c r="D269" s="45">
        <f>SUM(D263:D268)</f>
        <v>6</v>
      </c>
    </row>
    <row r="270" spans="1:4" ht="13.5">
      <c r="A270" s="70"/>
      <c r="B270" s="113" t="s">
        <v>431</v>
      </c>
      <c r="C270" s="76"/>
      <c r="D270" s="45"/>
    </row>
    <row r="271" spans="1:4" ht="13.5">
      <c r="A271" s="70"/>
      <c r="B271" s="114" t="s">
        <v>329</v>
      </c>
      <c r="C271" s="76" t="s">
        <v>225</v>
      </c>
      <c r="D271" s="45">
        <v>1</v>
      </c>
    </row>
    <row r="272" spans="1:4" ht="13.5">
      <c r="A272" s="70"/>
      <c r="B272" s="114" t="s">
        <v>432</v>
      </c>
      <c r="C272" s="76"/>
      <c r="D272" s="45">
        <v>1</v>
      </c>
    </row>
    <row r="273" spans="1:4" ht="13.5">
      <c r="A273" s="70"/>
      <c r="B273" s="114" t="s">
        <v>433</v>
      </c>
      <c r="C273" s="76"/>
      <c r="D273" s="45"/>
    </row>
    <row r="274" spans="1:4" ht="12.75">
      <c r="A274" s="70"/>
      <c r="B274" s="115" t="s">
        <v>363</v>
      </c>
      <c r="C274"/>
      <c r="D274" s="45"/>
    </row>
    <row r="275" spans="1:4" ht="13.5">
      <c r="A275" s="70"/>
      <c r="B275" s="114" t="s">
        <v>345</v>
      </c>
      <c r="C275" s="76" t="s">
        <v>315</v>
      </c>
      <c r="D275" s="45">
        <v>3</v>
      </c>
    </row>
    <row r="276" spans="1:4" ht="13.5">
      <c r="A276" s="70"/>
      <c r="B276" s="114" t="s">
        <v>347</v>
      </c>
      <c r="C276" s="76" t="s">
        <v>209</v>
      </c>
      <c r="D276" s="45">
        <v>9</v>
      </c>
    </row>
    <row r="277" spans="1:4" ht="13.5">
      <c r="A277" s="70"/>
      <c r="B277" s="114" t="s">
        <v>434</v>
      </c>
      <c r="C277" s="76" t="s">
        <v>324</v>
      </c>
      <c r="D277" s="45">
        <v>9</v>
      </c>
    </row>
    <row r="278" spans="1:4" ht="13.5">
      <c r="A278" s="70"/>
      <c r="B278" s="114" t="s">
        <v>435</v>
      </c>
      <c r="C278" s="76" t="s">
        <v>121</v>
      </c>
      <c r="D278" s="45">
        <v>30</v>
      </c>
    </row>
    <row r="279" spans="1:4" ht="13.5">
      <c r="A279" s="70"/>
      <c r="B279" s="114" t="s">
        <v>318</v>
      </c>
      <c r="C279" s="76" t="s">
        <v>121</v>
      </c>
      <c r="D279" s="45">
        <v>3</v>
      </c>
    </row>
    <row r="280" spans="1:5" ht="13.5">
      <c r="A280" s="70"/>
      <c r="B280" s="114" t="s">
        <v>266</v>
      </c>
      <c r="C280" s="76"/>
      <c r="D280" s="45"/>
      <c r="E280" s="86">
        <v>3</v>
      </c>
    </row>
    <row r="281" spans="1:5" ht="13.5">
      <c r="A281" s="70"/>
      <c r="B281" s="114" t="s">
        <v>260</v>
      </c>
      <c r="C281" s="76"/>
      <c r="D281" s="45"/>
      <c r="E281" s="35">
        <v>9</v>
      </c>
    </row>
    <row r="282" spans="1:4" ht="12.75">
      <c r="A282" s="70"/>
      <c r="B282" s="114"/>
      <c r="C282" s="76" t="s">
        <v>122</v>
      </c>
      <c r="D282" s="45">
        <f>SUM(D271:D281)</f>
        <v>56</v>
      </c>
    </row>
    <row r="283" spans="1:4" ht="12.75">
      <c r="A283" s="70"/>
      <c r="C283" s="76"/>
      <c r="D283" s="45"/>
    </row>
    <row r="284" spans="1:5" ht="12.75">
      <c r="A284" s="70"/>
      <c r="C284" s="116" t="s">
        <v>436</v>
      </c>
      <c r="D284" s="117">
        <f>SUM(D269+D261+D202+D179+D162+D144+D135+D96)+D282</f>
        <v>662</v>
      </c>
      <c r="E284" s="35" t="s">
        <v>2</v>
      </c>
    </row>
    <row r="285" ht="12.75">
      <c r="A285" s="70"/>
    </row>
    <row r="286" ht="12.75">
      <c r="A286" s="70"/>
    </row>
    <row r="287" spans="1:2" ht="12.75">
      <c r="A287" s="70"/>
      <c r="B287" s="118" t="s">
        <v>437</v>
      </c>
    </row>
    <row r="288" spans="1:2" ht="13.5">
      <c r="A288" s="70">
        <v>269</v>
      </c>
      <c r="B288" s="92" t="s">
        <v>361</v>
      </c>
    </row>
    <row r="289" spans="1:4" ht="13.5">
      <c r="A289" s="70">
        <v>270</v>
      </c>
      <c r="B289" s="93" t="s">
        <v>329</v>
      </c>
      <c r="C289" s="33" t="s">
        <v>225</v>
      </c>
      <c r="D289" s="35">
        <v>1</v>
      </c>
    </row>
    <row r="290" spans="1:4" ht="13.5">
      <c r="A290" s="70">
        <v>271</v>
      </c>
      <c r="B290" s="93" t="s">
        <v>330</v>
      </c>
      <c r="C290" s="33" t="s">
        <v>331</v>
      </c>
      <c r="D290" s="35">
        <v>1</v>
      </c>
    </row>
    <row r="291" spans="1:4" ht="13.5">
      <c r="A291" s="70">
        <v>272</v>
      </c>
      <c r="B291" s="93" t="s">
        <v>332</v>
      </c>
      <c r="C291" s="33" t="s">
        <v>289</v>
      </c>
      <c r="D291" s="35">
        <v>1</v>
      </c>
    </row>
    <row r="292" spans="1:4" ht="13.5">
      <c r="A292" s="70">
        <v>273</v>
      </c>
      <c r="B292" s="93" t="s">
        <v>334</v>
      </c>
      <c r="C292" s="33" t="s">
        <v>334</v>
      </c>
      <c r="D292" s="35">
        <v>1</v>
      </c>
    </row>
    <row r="293" spans="2:4" ht="12.75">
      <c r="B293" s="93"/>
      <c r="C293" s="76" t="s">
        <v>122</v>
      </c>
      <c r="D293" s="45">
        <f>SUM(D289:D292)</f>
        <v>4</v>
      </c>
    </row>
    <row r="294" ht="13.5">
      <c r="B294" s="94" t="s">
        <v>362</v>
      </c>
    </row>
    <row r="295" ht="13.5">
      <c r="B295" s="93" t="s">
        <v>363</v>
      </c>
    </row>
    <row r="296" spans="2:4" ht="13.5">
      <c r="B296" s="93" t="s">
        <v>345</v>
      </c>
      <c r="C296" s="33" t="s">
        <v>289</v>
      </c>
      <c r="D296" s="35">
        <v>1</v>
      </c>
    </row>
    <row r="297" spans="2:4" ht="13.5">
      <c r="B297" s="93" t="s">
        <v>364</v>
      </c>
      <c r="C297" s="33" t="s">
        <v>315</v>
      </c>
      <c r="D297" s="42">
        <v>1</v>
      </c>
    </row>
    <row r="298" spans="2:4" ht="13.5">
      <c r="B298" s="93" t="s">
        <v>347</v>
      </c>
      <c r="C298" s="33" t="s">
        <v>229</v>
      </c>
      <c r="D298" s="35">
        <v>2</v>
      </c>
    </row>
    <row r="299" spans="2:4" ht="25.5">
      <c r="B299" s="93" t="s">
        <v>365</v>
      </c>
      <c r="C299" s="33" t="s">
        <v>209</v>
      </c>
      <c r="D299" s="42">
        <v>3</v>
      </c>
    </row>
    <row r="300" spans="2:4" ht="13.5">
      <c r="B300" s="93" t="s">
        <v>366</v>
      </c>
      <c r="C300" s="33" t="s">
        <v>324</v>
      </c>
      <c r="D300" s="42">
        <v>3</v>
      </c>
    </row>
    <row r="301" spans="2:4" ht="13.5">
      <c r="B301" s="93" t="s">
        <v>367</v>
      </c>
      <c r="C301" s="33" t="s">
        <v>121</v>
      </c>
      <c r="D301" s="42">
        <v>6</v>
      </c>
    </row>
    <row r="302" spans="2:5" ht="13.5">
      <c r="B302" s="93" t="s">
        <v>368</v>
      </c>
      <c r="E302" s="42">
        <v>6</v>
      </c>
    </row>
    <row r="303" spans="2:4" ht="12.75">
      <c r="B303" s="93"/>
      <c r="C303" s="76" t="s">
        <v>122</v>
      </c>
      <c r="D303" s="45">
        <f>SUM(D296:D302)</f>
        <v>16</v>
      </c>
    </row>
    <row r="304" spans="2:4" ht="12.75">
      <c r="B304" s="93"/>
      <c r="C304" s="76" t="s">
        <v>353</v>
      </c>
      <c r="D304" s="45">
        <f>D303*3</f>
        <v>48</v>
      </c>
    </row>
    <row r="305" spans="2:4" ht="12.75">
      <c r="B305" s="93"/>
      <c r="C305" s="76" t="s">
        <v>356</v>
      </c>
      <c r="D305" s="45">
        <f>D304+D293</f>
        <v>52</v>
      </c>
    </row>
  </sheetData>
  <sheetProtection selectLockedCells="1" selectUnlockedCells="1"/>
  <mergeCells count="5">
    <mergeCell ref="D43:U43"/>
    <mergeCell ref="H44:O44"/>
    <mergeCell ref="P44:U44"/>
    <mergeCell ref="H46:O46"/>
    <mergeCell ref="P46:U46"/>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4.xml><?xml version="1.0" encoding="utf-8"?>
<worksheet xmlns="http://schemas.openxmlformats.org/spreadsheetml/2006/main" xmlns:r="http://schemas.openxmlformats.org/officeDocument/2006/relationships">
  <sheetPr>
    <tabColor indexed="38"/>
  </sheetPr>
  <dimension ref="A1:U306"/>
  <sheetViews>
    <sheetView zoomScale="75" zoomScaleNormal="75" workbookViewId="0" topLeftCell="A1">
      <selection activeCell="D262" sqref="D262"/>
    </sheetView>
  </sheetViews>
  <sheetFormatPr defaultColWidth="12.57421875" defaultRowHeight="15"/>
  <cols>
    <col min="1" max="1" width="5.7109375" style="67" customWidth="1"/>
    <col min="2" max="2" width="36.8515625" style="68" customWidth="1"/>
    <col min="3" max="3" width="29.421875" style="33" customWidth="1"/>
    <col min="4" max="5" width="12.8515625" style="35" customWidth="1"/>
    <col min="6" max="6" width="12.8515625" style="46" customWidth="1"/>
    <col min="7" max="7" width="12.8515625" style="35" customWidth="1"/>
    <col min="8" max="15" width="5.7109375" style="35" customWidth="1"/>
    <col min="16" max="21" width="12.8515625" style="69" customWidth="1"/>
    <col min="22" max="16384" width="12.8515625" style="67" customWidth="1"/>
  </cols>
  <sheetData>
    <row r="1" spans="1:2" ht="18">
      <c r="A1" s="70" t="s">
        <v>100</v>
      </c>
      <c r="B1" s="71" t="s">
        <v>247</v>
      </c>
    </row>
    <row r="2" spans="1:2" ht="12.75">
      <c r="A2" s="70">
        <v>1</v>
      </c>
      <c r="B2" s="119" t="s">
        <v>438</v>
      </c>
    </row>
    <row r="3" spans="1:2" ht="15">
      <c r="A3" s="70">
        <v>2</v>
      </c>
      <c r="B3" s="73" t="s">
        <v>248</v>
      </c>
    </row>
    <row r="4" ht="12.75">
      <c r="A4" s="70">
        <v>3</v>
      </c>
    </row>
    <row r="5" spans="1:2" ht="13.5">
      <c r="A5" s="70">
        <v>4</v>
      </c>
      <c r="B5" s="74" t="s">
        <v>104</v>
      </c>
    </row>
    <row r="6" spans="1:4" ht="12.75">
      <c r="A6" s="70">
        <v>5</v>
      </c>
      <c r="C6" s="33" t="s">
        <v>105</v>
      </c>
      <c r="D6" s="42">
        <v>41</v>
      </c>
    </row>
    <row r="7" spans="1:4" ht="12.75">
      <c r="A7" s="70">
        <v>6</v>
      </c>
      <c r="C7" s="33" t="s">
        <v>249</v>
      </c>
      <c r="D7" s="42">
        <v>123</v>
      </c>
    </row>
    <row r="8" spans="1:4" ht="12.75">
      <c r="A8" s="70">
        <v>7</v>
      </c>
      <c r="C8" s="33" t="s">
        <v>250</v>
      </c>
      <c r="D8" s="42">
        <v>30</v>
      </c>
    </row>
    <row r="9" spans="1:4" ht="12.75">
      <c r="A9" s="70">
        <v>8</v>
      </c>
      <c r="C9" s="33" t="s">
        <v>251</v>
      </c>
      <c r="D9" s="42">
        <v>45</v>
      </c>
    </row>
    <row r="10" spans="1:4" ht="12.75">
      <c r="A10" s="70">
        <v>9</v>
      </c>
      <c r="C10" s="33" t="s">
        <v>252</v>
      </c>
      <c r="D10" s="42">
        <v>31</v>
      </c>
    </row>
    <row r="11" spans="1:4" ht="12.75">
      <c r="A11" s="70">
        <v>10</v>
      </c>
      <c r="C11" s="33" t="s">
        <v>253</v>
      </c>
      <c r="D11" s="42">
        <v>41</v>
      </c>
    </row>
    <row r="12" spans="1:4" ht="12.75">
      <c r="A12" s="70">
        <v>11</v>
      </c>
      <c r="C12" s="33" t="s">
        <v>254</v>
      </c>
      <c r="D12" s="42">
        <v>29</v>
      </c>
    </row>
    <row r="13" spans="1:4" ht="12.75">
      <c r="A13" s="70">
        <v>12</v>
      </c>
      <c r="C13" s="33" t="s">
        <v>255</v>
      </c>
      <c r="D13" s="42">
        <v>6</v>
      </c>
    </row>
    <row r="14" spans="1:4" ht="12.75">
      <c r="A14" s="70">
        <v>13</v>
      </c>
      <c r="C14" s="75" t="s">
        <v>256</v>
      </c>
      <c r="D14" s="42">
        <v>56</v>
      </c>
    </row>
    <row r="15" spans="1:4" ht="12.75">
      <c r="A15" s="70">
        <v>14</v>
      </c>
      <c r="C15" s="76" t="s">
        <v>257</v>
      </c>
      <c r="D15" s="45">
        <f>SUM(D8:D14)+D7*3+D6</f>
        <v>648</v>
      </c>
    </row>
    <row r="16" ht="12.75">
      <c r="A16" s="70">
        <v>15</v>
      </c>
    </row>
    <row r="17" spans="1:6" ht="13.5">
      <c r="A17" s="70">
        <v>16</v>
      </c>
      <c r="B17" s="74" t="s">
        <v>117</v>
      </c>
      <c r="F17" s="120" t="s">
        <v>439</v>
      </c>
    </row>
    <row r="18" spans="1:6" ht="12.75">
      <c r="A18" s="70">
        <v>17</v>
      </c>
      <c r="C18" s="33" t="s">
        <v>119</v>
      </c>
      <c r="D18" s="35" t="s">
        <v>2</v>
      </c>
      <c r="F18" s="121" t="s">
        <v>440</v>
      </c>
    </row>
    <row r="19" spans="1:6" ht="12.75">
      <c r="A19" s="70">
        <v>18</v>
      </c>
      <c r="C19" s="33" t="s">
        <v>19</v>
      </c>
      <c r="D19" s="46">
        <v>48</v>
      </c>
      <c r="F19" s="121" t="s">
        <v>441</v>
      </c>
    </row>
    <row r="20" spans="1:4" ht="12.75">
      <c r="A20" s="70">
        <v>19</v>
      </c>
      <c r="C20" s="33" t="s">
        <v>120</v>
      </c>
      <c r="D20" s="46">
        <v>221</v>
      </c>
    </row>
    <row r="21" spans="1:4" ht="12.75">
      <c r="A21" s="70">
        <v>20</v>
      </c>
      <c r="C21" s="33" t="s">
        <v>121</v>
      </c>
      <c r="D21" s="46">
        <v>379</v>
      </c>
    </row>
    <row r="22" spans="1:4" ht="12.75">
      <c r="A22" s="70">
        <v>21</v>
      </c>
      <c r="C22" s="76" t="s">
        <v>122</v>
      </c>
      <c r="D22" s="46">
        <f>SUM(D18:D21)</f>
        <v>648</v>
      </c>
    </row>
    <row r="23" spans="1:2" ht="13.5">
      <c r="A23" s="70">
        <v>22</v>
      </c>
      <c r="B23" s="74" t="s">
        <v>123</v>
      </c>
    </row>
    <row r="24" spans="1:6" ht="12.75">
      <c r="A24" s="70">
        <v>23</v>
      </c>
      <c r="B24" s="68" t="s">
        <v>124</v>
      </c>
      <c r="F24" s="122"/>
    </row>
    <row r="25" spans="1:6" ht="12.75">
      <c r="A25" s="70">
        <v>24</v>
      </c>
      <c r="C25" s="33" t="s">
        <v>258</v>
      </c>
      <c r="D25" s="35">
        <v>4</v>
      </c>
      <c r="E25" s="35" t="s">
        <v>46</v>
      </c>
      <c r="F25" s="122">
        <v>237</v>
      </c>
    </row>
    <row r="26" spans="1:6" ht="12.75">
      <c r="A26" s="70">
        <v>25</v>
      </c>
      <c r="B26" s="77"/>
      <c r="C26" s="33" t="s">
        <v>259</v>
      </c>
      <c r="D26" s="35">
        <v>6</v>
      </c>
      <c r="E26" s="35" t="s">
        <v>48</v>
      </c>
      <c r="F26" s="122">
        <v>273</v>
      </c>
    </row>
    <row r="27" spans="1:6" ht="12.75">
      <c r="A27" s="70">
        <v>26</v>
      </c>
      <c r="C27" s="33" t="s">
        <v>260</v>
      </c>
      <c r="D27" s="35">
        <v>6</v>
      </c>
      <c r="E27" s="35" t="s">
        <v>130</v>
      </c>
      <c r="F27" s="122">
        <v>36</v>
      </c>
    </row>
    <row r="28" spans="1:6" ht="12.75">
      <c r="A28" s="70">
        <v>27</v>
      </c>
      <c r="C28" s="33" t="s">
        <v>261</v>
      </c>
      <c r="D28" s="35">
        <v>36</v>
      </c>
      <c r="E28" s="35" t="s">
        <v>442</v>
      </c>
      <c r="F28" s="122">
        <v>15</v>
      </c>
    </row>
    <row r="29" spans="1:6" ht="12.75">
      <c r="A29" s="70">
        <v>28</v>
      </c>
      <c r="C29" s="33" t="s">
        <v>262</v>
      </c>
      <c r="D29" s="35">
        <v>12</v>
      </c>
      <c r="E29" s="35" t="s">
        <v>51</v>
      </c>
      <c r="F29" s="122">
        <v>18</v>
      </c>
    </row>
    <row r="30" spans="1:6" ht="12.75">
      <c r="A30" s="70">
        <v>29</v>
      </c>
      <c r="C30" s="33" t="s">
        <v>263</v>
      </c>
      <c r="D30" s="35">
        <v>1</v>
      </c>
      <c r="F30" s="122"/>
    </row>
    <row r="31" spans="1:6" ht="12.75">
      <c r="A31" s="70">
        <v>30</v>
      </c>
      <c r="C31" s="33" t="s">
        <v>264</v>
      </c>
      <c r="D31" s="35">
        <v>4</v>
      </c>
      <c r="F31" s="122"/>
    </row>
    <row r="32" spans="1:4" ht="13.5">
      <c r="A32" s="70">
        <v>31</v>
      </c>
      <c r="B32" s="68" t="s">
        <v>126</v>
      </c>
      <c r="C32" s="33" t="s">
        <v>2</v>
      </c>
      <c r="D32" s="35" t="s">
        <v>2</v>
      </c>
    </row>
    <row r="33" spans="1:4" ht="12.75">
      <c r="A33" s="70">
        <v>32</v>
      </c>
      <c r="C33" s="33" t="s">
        <v>265</v>
      </c>
      <c r="D33" s="35">
        <v>1</v>
      </c>
    </row>
    <row r="34" spans="1:4" ht="12.75">
      <c r="A34" s="70">
        <v>33</v>
      </c>
      <c r="C34" s="33" t="s">
        <v>266</v>
      </c>
      <c r="D34" s="42">
        <v>13</v>
      </c>
    </row>
    <row r="35" spans="1:4" ht="12.75">
      <c r="A35" s="70">
        <v>34</v>
      </c>
      <c r="C35" s="33" t="s">
        <v>267</v>
      </c>
      <c r="D35" s="35">
        <v>11</v>
      </c>
    </row>
    <row r="36" spans="1:4" ht="12.75">
      <c r="A36" s="70">
        <v>35</v>
      </c>
      <c r="C36" s="33" t="s">
        <v>268</v>
      </c>
      <c r="D36" s="35">
        <v>1</v>
      </c>
    </row>
    <row r="37" spans="1:4" ht="12.75">
      <c r="A37" s="70">
        <v>36</v>
      </c>
      <c r="C37" s="33" t="s">
        <v>269</v>
      </c>
      <c r="D37" s="35">
        <v>1</v>
      </c>
    </row>
    <row r="38" spans="1:4" ht="12.75">
      <c r="A38" s="70">
        <v>37</v>
      </c>
      <c r="D38" s="42">
        <f>SUM(D33:D37)</f>
        <v>27</v>
      </c>
    </row>
    <row r="39" spans="1:4" ht="12.75">
      <c r="A39" s="70">
        <v>38</v>
      </c>
      <c r="C39" s="33" t="s">
        <v>271</v>
      </c>
      <c r="D39" s="35">
        <v>1</v>
      </c>
    </row>
    <row r="40" spans="1:4" ht="12.75">
      <c r="A40" s="70"/>
      <c r="C40" s="33" t="s">
        <v>443</v>
      </c>
      <c r="D40" s="35">
        <v>1</v>
      </c>
    </row>
    <row r="41" spans="1:4" ht="12.75">
      <c r="A41" s="70">
        <v>39</v>
      </c>
      <c r="C41" s="33" t="s">
        <v>272</v>
      </c>
      <c r="D41" s="35">
        <v>3</v>
      </c>
    </row>
    <row r="42" ht="12.75">
      <c r="A42" s="70">
        <v>40</v>
      </c>
    </row>
    <row r="43" spans="1:2" ht="25.5">
      <c r="A43" s="70">
        <v>41</v>
      </c>
      <c r="B43" s="78" t="s">
        <v>248</v>
      </c>
    </row>
    <row r="44" spans="1:21" ht="25.5">
      <c r="A44" s="70">
        <v>42</v>
      </c>
      <c r="B44" s="79" t="s">
        <v>135</v>
      </c>
      <c r="C44" s="80"/>
      <c r="D44" s="35" t="s">
        <v>3</v>
      </c>
      <c r="F44" s="35"/>
      <c r="P44" s="35"/>
      <c r="Q44" s="35"/>
      <c r="R44" s="35"/>
      <c r="S44" s="35"/>
      <c r="T44" s="35"/>
      <c r="U44" s="35"/>
    </row>
    <row r="45" spans="1:21" ht="12.75" customHeight="1">
      <c r="A45" s="70">
        <v>43</v>
      </c>
      <c r="B45" s="79"/>
      <c r="C45" s="33" t="s">
        <v>136</v>
      </c>
      <c r="E45"/>
      <c r="H45" s="49" t="s">
        <v>137</v>
      </c>
      <c r="I45" s="49"/>
      <c r="J45" s="49"/>
      <c r="K45" s="49"/>
      <c r="L45" s="49"/>
      <c r="M45" s="49"/>
      <c r="N45" s="49"/>
      <c r="O45" s="49"/>
      <c r="P45" s="51" t="s">
        <v>139</v>
      </c>
      <c r="Q45" s="51"/>
      <c r="R45" s="51"/>
      <c r="S45" s="51"/>
      <c r="T45" s="51"/>
      <c r="U45" s="51"/>
    </row>
    <row r="46" spans="1:21" ht="12.75">
      <c r="A46" s="70">
        <v>44</v>
      </c>
      <c r="B46" s="79"/>
      <c r="C46" s="68"/>
      <c r="D46" s="51" t="s">
        <v>138</v>
      </c>
      <c r="E46" s="81" t="s">
        <v>273</v>
      </c>
      <c r="F46" s="51" t="s">
        <v>140</v>
      </c>
      <c r="G46" s="51" t="s">
        <v>141</v>
      </c>
      <c r="H46" s="52" t="s">
        <v>142</v>
      </c>
      <c r="I46" s="52" t="s">
        <v>143</v>
      </c>
      <c r="J46" s="52" t="s">
        <v>144</v>
      </c>
      <c r="K46" s="53" t="s">
        <v>145</v>
      </c>
      <c r="L46" s="53" t="s">
        <v>146</v>
      </c>
      <c r="M46" s="53" t="s">
        <v>147</v>
      </c>
      <c r="N46" s="53" t="s">
        <v>148</v>
      </c>
      <c r="O46" s="53" t="s">
        <v>149</v>
      </c>
      <c r="P46" s="81" t="s">
        <v>24</v>
      </c>
      <c r="Q46" s="69" t="s">
        <v>274</v>
      </c>
      <c r="R46" s="69" t="s">
        <v>275</v>
      </c>
      <c r="S46" s="81" t="s">
        <v>276</v>
      </c>
      <c r="T46" s="81" t="s">
        <v>277</v>
      </c>
      <c r="U46" s="81" t="s">
        <v>278</v>
      </c>
    </row>
    <row r="47" spans="1:21" ht="13.5">
      <c r="A47" s="70">
        <v>45</v>
      </c>
      <c r="B47" s="82">
        <v>1</v>
      </c>
      <c r="C47" s="35">
        <v>2</v>
      </c>
      <c r="D47" s="35">
        <v>3</v>
      </c>
      <c r="E47" s="35">
        <v>7</v>
      </c>
      <c r="F47" s="35">
        <v>4</v>
      </c>
      <c r="G47" s="35">
        <v>5</v>
      </c>
      <c r="H47" s="35">
        <v>6</v>
      </c>
      <c r="P47" s="35">
        <v>7</v>
      </c>
      <c r="Q47" s="35"/>
      <c r="R47" s="35"/>
      <c r="S47" s="35"/>
      <c r="T47" s="35"/>
      <c r="U47" s="35"/>
    </row>
    <row r="48" spans="1:2" ht="13.5">
      <c r="A48" s="70">
        <v>46</v>
      </c>
      <c r="B48" s="83" t="s">
        <v>105</v>
      </c>
    </row>
    <row r="49" spans="1:2" ht="13.5">
      <c r="A49" s="70">
        <v>47</v>
      </c>
      <c r="B49" s="83" t="s">
        <v>279</v>
      </c>
    </row>
    <row r="50" spans="1:4" ht="13.5">
      <c r="A50" s="70">
        <v>48</v>
      </c>
      <c r="B50" s="84" t="s">
        <v>280</v>
      </c>
      <c r="C50" s="33" t="s">
        <v>167</v>
      </c>
      <c r="D50" s="35">
        <v>1</v>
      </c>
    </row>
    <row r="51" spans="1:4" ht="13.5">
      <c r="A51" s="70">
        <v>49</v>
      </c>
      <c r="B51" s="84" t="s">
        <v>154</v>
      </c>
      <c r="C51" s="33" t="s">
        <v>281</v>
      </c>
      <c r="D51" s="35">
        <v>1</v>
      </c>
    </row>
    <row r="52" spans="1:4" ht="13.5">
      <c r="A52" s="70">
        <v>50</v>
      </c>
      <c r="B52" s="84" t="s">
        <v>282</v>
      </c>
      <c r="C52" s="33" t="s">
        <v>173</v>
      </c>
      <c r="D52" s="35">
        <v>1</v>
      </c>
    </row>
    <row r="53" spans="1:4" ht="13.5">
      <c r="A53" s="70">
        <v>51</v>
      </c>
      <c r="B53" s="84" t="s">
        <v>283</v>
      </c>
      <c r="C53" s="33" t="s">
        <v>214</v>
      </c>
      <c r="D53" s="35">
        <v>1</v>
      </c>
    </row>
    <row r="54" spans="1:4" ht="25.5">
      <c r="A54" s="70">
        <v>52</v>
      </c>
      <c r="B54" s="84" t="s">
        <v>284</v>
      </c>
      <c r="C54" s="33" t="s">
        <v>219</v>
      </c>
      <c r="D54" s="35">
        <v>1</v>
      </c>
    </row>
    <row r="55" spans="1:4" ht="12.75">
      <c r="A55" s="70">
        <v>53</v>
      </c>
      <c r="B55" s="84"/>
      <c r="C55" s="76" t="s">
        <v>122</v>
      </c>
      <c r="D55" s="45">
        <f>SUM(D50:D54)</f>
        <v>5</v>
      </c>
    </row>
    <row r="56" spans="1:2" ht="13.5">
      <c r="A56" s="70">
        <v>54</v>
      </c>
      <c r="B56" s="83" t="s">
        <v>285</v>
      </c>
    </row>
    <row r="57" spans="1:4" ht="13.5">
      <c r="A57" s="70">
        <v>55</v>
      </c>
      <c r="B57" s="84" t="s">
        <v>286</v>
      </c>
      <c r="C57" s="33" t="s">
        <v>173</v>
      </c>
      <c r="D57" s="35">
        <v>1</v>
      </c>
    </row>
    <row r="58" spans="1:4" ht="13.5">
      <c r="A58" s="70">
        <v>56</v>
      </c>
      <c r="B58" s="84" t="s">
        <v>287</v>
      </c>
      <c r="C58" s="33" t="s">
        <v>225</v>
      </c>
      <c r="D58" s="35">
        <v>1</v>
      </c>
    </row>
    <row r="59" spans="1:4" ht="13.5">
      <c r="A59" s="70">
        <v>57</v>
      </c>
      <c r="B59" s="84" t="s">
        <v>288</v>
      </c>
      <c r="C59" s="33" t="s">
        <v>289</v>
      </c>
      <c r="D59" s="35">
        <v>1</v>
      </c>
    </row>
    <row r="60" spans="1:4" ht="13.5">
      <c r="A60" s="70">
        <v>58</v>
      </c>
      <c r="B60" s="84" t="s">
        <v>290</v>
      </c>
      <c r="C60" s="33" t="s">
        <v>289</v>
      </c>
      <c r="D60" s="35">
        <v>1</v>
      </c>
    </row>
    <row r="61" spans="1:4" ht="13.5">
      <c r="A61" s="70">
        <v>59</v>
      </c>
      <c r="B61" s="84" t="s">
        <v>291</v>
      </c>
      <c r="C61" s="33" t="s">
        <v>289</v>
      </c>
      <c r="D61" s="35">
        <v>1</v>
      </c>
    </row>
    <row r="62" spans="1:4" ht="13.5">
      <c r="A62" s="70">
        <v>60</v>
      </c>
      <c r="B62" s="84" t="s">
        <v>292</v>
      </c>
      <c r="C62" s="33" t="s">
        <v>293</v>
      </c>
      <c r="D62" s="35">
        <v>1</v>
      </c>
    </row>
    <row r="63" spans="1:4" ht="13.5">
      <c r="A63" s="70">
        <v>61</v>
      </c>
      <c r="B63" s="84" t="s">
        <v>294</v>
      </c>
      <c r="C63" s="33" t="s">
        <v>121</v>
      </c>
      <c r="D63" s="35">
        <v>1</v>
      </c>
    </row>
    <row r="64" spans="1:21" ht="13.5">
      <c r="A64" s="70">
        <v>62</v>
      </c>
      <c r="B64" s="84" t="s">
        <v>295</v>
      </c>
      <c r="E64" s="35" t="s">
        <v>2</v>
      </c>
      <c r="U64" s="69">
        <v>1</v>
      </c>
    </row>
    <row r="65" spans="1:4" ht="12.75">
      <c r="A65" s="70">
        <v>63</v>
      </c>
      <c r="B65" s="84"/>
      <c r="C65" s="76" t="s">
        <v>122</v>
      </c>
      <c r="D65" s="45">
        <f>SUM(D57:D64)</f>
        <v>7</v>
      </c>
    </row>
    <row r="66" spans="1:2" ht="13.5">
      <c r="A66" s="70">
        <v>64</v>
      </c>
      <c r="B66" s="83" t="s">
        <v>296</v>
      </c>
    </row>
    <row r="67" spans="1:4" ht="13.5">
      <c r="A67" s="70">
        <v>65</v>
      </c>
      <c r="B67" s="84" t="s">
        <v>297</v>
      </c>
      <c r="C67" s="33" t="s">
        <v>298</v>
      </c>
      <c r="D67" s="35">
        <v>1</v>
      </c>
    </row>
    <row r="68" spans="1:4" ht="13.5">
      <c r="A68" s="70">
        <v>66</v>
      </c>
      <c r="B68" s="84" t="s">
        <v>299</v>
      </c>
      <c r="C68" s="33" t="s">
        <v>300</v>
      </c>
      <c r="D68" s="35">
        <v>1</v>
      </c>
    </row>
    <row r="69" spans="1:4" ht="12.75">
      <c r="A69" s="70">
        <v>67</v>
      </c>
      <c r="B69" s="84"/>
      <c r="C69" s="76" t="s">
        <v>122</v>
      </c>
      <c r="D69" s="45">
        <f>SUM(D67:D68)</f>
        <v>2</v>
      </c>
    </row>
    <row r="70" spans="1:2" ht="13.5">
      <c r="A70" s="70">
        <v>68</v>
      </c>
      <c r="B70" s="83" t="s">
        <v>301</v>
      </c>
    </row>
    <row r="71" spans="1:2" ht="25.5">
      <c r="A71" s="70">
        <v>69</v>
      </c>
      <c r="B71" s="84" t="s">
        <v>302</v>
      </c>
    </row>
    <row r="72" spans="1:4" ht="13.5">
      <c r="A72" s="70">
        <v>70</v>
      </c>
      <c r="B72" s="84" t="s">
        <v>303</v>
      </c>
      <c r="C72" s="33" t="s">
        <v>304</v>
      </c>
      <c r="D72" s="35">
        <v>1</v>
      </c>
    </row>
    <row r="73" spans="1:4" ht="13.5">
      <c r="A73" s="70">
        <v>71</v>
      </c>
      <c r="B73" s="84" t="s">
        <v>292</v>
      </c>
      <c r="C73" s="33" t="s">
        <v>293</v>
      </c>
      <c r="D73" s="35">
        <v>1</v>
      </c>
    </row>
    <row r="74" spans="1:4" ht="12.75">
      <c r="A74" s="70">
        <v>72</v>
      </c>
      <c r="B74" s="84"/>
      <c r="C74" s="76" t="s">
        <v>122</v>
      </c>
      <c r="D74" s="45">
        <f>SUM(D72:D73)</f>
        <v>2</v>
      </c>
    </row>
    <row r="75" spans="1:2" ht="13.5">
      <c r="A75" s="70">
        <v>73</v>
      </c>
      <c r="B75" s="83" t="s">
        <v>305</v>
      </c>
    </row>
    <row r="76" spans="1:2" ht="25.5">
      <c r="A76" s="70">
        <v>74</v>
      </c>
      <c r="B76" s="84" t="s">
        <v>306</v>
      </c>
    </row>
    <row r="77" spans="1:4" ht="13.5">
      <c r="A77" s="70">
        <v>75</v>
      </c>
      <c r="B77" s="84" t="s">
        <v>307</v>
      </c>
      <c r="C77" s="33" t="s">
        <v>308</v>
      </c>
      <c r="D77" s="35">
        <v>1</v>
      </c>
    </row>
    <row r="78" spans="1:4" ht="13.5">
      <c r="A78" s="70">
        <v>76</v>
      </c>
      <c r="B78" s="84" t="s">
        <v>309</v>
      </c>
      <c r="C78" s="33" t="s">
        <v>308</v>
      </c>
      <c r="D78" s="35">
        <v>1</v>
      </c>
    </row>
    <row r="79" spans="1:4" ht="13.5">
      <c r="A79" s="70">
        <v>77</v>
      </c>
      <c r="B79" s="84" t="s">
        <v>310</v>
      </c>
      <c r="C79" s="33" t="s">
        <v>179</v>
      </c>
      <c r="D79" s="35">
        <v>1</v>
      </c>
    </row>
    <row r="80" spans="1:4" ht="12.75">
      <c r="A80" s="70">
        <v>78</v>
      </c>
      <c r="B80" s="84"/>
      <c r="C80" s="76" t="s">
        <v>122</v>
      </c>
      <c r="D80" s="45">
        <f>SUM(D77:D79)</f>
        <v>3</v>
      </c>
    </row>
    <row r="81" spans="1:2" ht="13.5">
      <c r="A81" s="70">
        <v>79</v>
      </c>
      <c r="B81" s="83" t="s">
        <v>311</v>
      </c>
    </row>
    <row r="82" spans="1:2" ht="25.5">
      <c r="A82" s="70">
        <v>80</v>
      </c>
      <c r="B82" s="84" t="s">
        <v>312</v>
      </c>
    </row>
    <row r="83" spans="1:2" ht="13.5">
      <c r="A83" s="70">
        <v>81</v>
      </c>
      <c r="B83" s="85" t="s">
        <v>313</v>
      </c>
    </row>
    <row r="84" spans="1:4" ht="13.5">
      <c r="A84" s="70">
        <v>82</v>
      </c>
      <c r="B84" s="84" t="s">
        <v>314</v>
      </c>
      <c r="C84" s="33" t="s">
        <v>315</v>
      </c>
      <c r="D84" s="35">
        <v>1</v>
      </c>
    </row>
    <row r="85" spans="1:4" ht="13.5">
      <c r="A85" s="70">
        <v>83</v>
      </c>
      <c r="B85" s="84" t="s">
        <v>316</v>
      </c>
      <c r="C85" s="33" t="s">
        <v>229</v>
      </c>
      <c r="D85" s="35">
        <v>1</v>
      </c>
    </row>
    <row r="86" spans="1:4" ht="13.5">
      <c r="A86" s="70">
        <v>84</v>
      </c>
      <c r="B86" s="84" t="s">
        <v>317</v>
      </c>
      <c r="C86" s="33" t="s">
        <v>209</v>
      </c>
      <c r="D86" s="35">
        <v>5</v>
      </c>
    </row>
    <row r="87" spans="1:4" ht="13.5">
      <c r="A87" s="70">
        <v>85</v>
      </c>
      <c r="B87" s="84" t="s">
        <v>318</v>
      </c>
      <c r="C87" s="33" t="s">
        <v>121</v>
      </c>
      <c r="D87" s="35">
        <v>1</v>
      </c>
    </row>
    <row r="88" spans="1:5" ht="13.5">
      <c r="A88" s="70">
        <v>86</v>
      </c>
      <c r="B88" s="84" t="s">
        <v>319</v>
      </c>
      <c r="E88" s="35">
        <v>1</v>
      </c>
    </row>
    <row r="89" spans="1:5" ht="13.5">
      <c r="A89" s="70">
        <v>87</v>
      </c>
      <c r="B89" s="84" t="s">
        <v>320</v>
      </c>
      <c r="E89" s="35">
        <v>4</v>
      </c>
    </row>
    <row r="90" spans="1:5" ht="13.5">
      <c r="A90" s="70">
        <v>88</v>
      </c>
      <c r="B90" s="84" t="s">
        <v>321</v>
      </c>
      <c r="E90" s="86">
        <v>1</v>
      </c>
    </row>
    <row r="91" spans="1:4" ht="12.75">
      <c r="A91" s="70">
        <v>89</v>
      </c>
      <c r="B91" s="84"/>
      <c r="C91" s="76" t="s">
        <v>122</v>
      </c>
      <c r="D91" s="45">
        <f>SUM(D84:D90)</f>
        <v>8</v>
      </c>
    </row>
    <row r="92" spans="1:2" ht="13.5">
      <c r="A92" s="70">
        <v>90</v>
      </c>
      <c r="B92" s="85" t="s">
        <v>322</v>
      </c>
    </row>
    <row r="93" spans="1:4" ht="13.5">
      <c r="A93" s="70">
        <v>91</v>
      </c>
      <c r="B93" s="84" t="s">
        <v>314</v>
      </c>
      <c r="C93" s="33" t="s">
        <v>229</v>
      </c>
      <c r="D93" s="35">
        <v>2</v>
      </c>
    </row>
    <row r="94" spans="1:4" ht="13.5">
      <c r="A94" s="70">
        <v>92</v>
      </c>
      <c r="B94" s="84" t="s">
        <v>323</v>
      </c>
      <c r="C94" s="33" t="s">
        <v>324</v>
      </c>
      <c r="D94" s="35">
        <v>2</v>
      </c>
    </row>
    <row r="95" spans="1:4" ht="13.5">
      <c r="A95" s="70">
        <v>93</v>
      </c>
      <c r="B95" s="84" t="s">
        <v>325</v>
      </c>
      <c r="C95" s="33" t="s">
        <v>121</v>
      </c>
      <c r="D95" s="42">
        <v>10</v>
      </c>
    </row>
    <row r="96" spans="1:4" ht="12.75">
      <c r="A96" s="70">
        <v>94</v>
      </c>
      <c r="B96" s="84"/>
      <c r="C96" s="76" t="s">
        <v>122</v>
      </c>
      <c r="D96" s="45">
        <f>SUM(D93:D95)</f>
        <v>14</v>
      </c>
    </row>
    <row r="97" spans="1:4" ht="12.75">
      <c r="A97" s="70">
        <v>95</v>
      </c>
      <c r="B97" s="84"/>
      <c r="C97" s="76" t="s">
        <v>326</v>
      </c>
      <c r="D97" s="45">
        <f>SUM(D96+D91+D80+D74+D69+D65+D55)</f>
        <v>41</v>
      </c>
    </row>
    <row r="98" spans="1:2" ht="13.5">
      <c r="A98" s="70">
        <v>96</v>
      </c>
      <c r="B98" s="87" t="s">
        <v>327</v>
      </c>
    </row>
    <row r="99" spans="1:2" ht="13.5">
      <c r="A99" s="70">
        <v>97</v>
      </c>
      <c r="B99" s="88" t="s">
        <v>328</v>
      </c>
    </row>
    <row r="100" spans="1:4" ht="13.5">
      <c r="A100" s="70">
        <v>98</v>
      </c>
      <c r="B100" s="88" t="s">
        <v>329</v>
      </c>
      <c r="C100" s="33" t="s">
        <v>225</v>
      </c>
      <c r="D100" s="35">
        <v>1</v>
      </c>
    </row>
    <row r="101" spans="1:4" ht="12.75">
      <c r="A101" s="70">
        <v>99</v>
      </c>
      <c r="B101" s="88" t="s">
        <v>330</v>
      </c>
      <c r="C101" s="33" t="s">
        <v>331</v>
      </c>
      <c r="D101" s="46">
        <v>0</v>
      </c>
    </row>
    <row r="102" spans="1:4" ht="12.75">
      <c r="A102" s="70">
        <v>100</v>
      </c>
      <c r="B102" s="88" t="s">
        <v>332</v>
      </c>
      <c r="C102" s="33" t="s">
        <v>289</v>
      </c>
      <c r="D102" s="46">
        <v>0</v>
      </c>
    </row>
    <row r="103" spans="1:4" ht="12.75">
      <c r="A103" s="70">
        <v>101</v>
      </c>
      <c r="B103" s="88"/>
      <c r="C103" s="76" t="s">
        <v>122</v>
      </c>
      <c r="D103" s="46">
        <f>SUM(D100:D102)</f>
        <v>1</v>
      </c>
    </row>
    <row r="104" spans="1:2" ht="13.5">
      <c r="A104" s="70">
        <v>102</v>
      </c>
      <c r="B104" s="87" t="s">
        <v>333</v>
      </c>
    </row>
    <row r="105" spans="1:4" ht="13.5">
      <c r="A105" s="70">
        <v>103</v>
      </c>
      <c r="B105" s="88" t="s">
        <v>334</v>
      </c>
      <c r="C105" s="33" t="s">
        <v>335</v>
      </c>
      <c r="D105" s="35">
        <v>1</v>
      </c>
    </row>
    <row r="106" spans="1:4" ht="13.5">
      <c r="A106" s="70">
        <v>104</v>
      </c>
      <c r="B106" s="88" t="s">
        <v>336</v>
      </c>
      <c r="C106" s="33" t="s">
        <v>293</v>
      </c>
      <c r="D106" s="35">
        <v>1</v>
      </c>
    </row>
    <row r="107" spans="1:4" ht="13.5">
      <c r="A107" s="70">
        <v>105</v>
      </c>
      <c r="B107" s="88" t="s">
        <v>337</v>
      </c>
      <c r="C107" s="33" t="s">
        <v>121</v>
      </c>
      <c r="D107" s="35">
        <v>1</v>
      </c>
    </row>
    <row r="108" spans="1:4" ht="13.5">
      <c r="A108" s="70">
        <v>106</v>
      </c>
      <c r="B108" s="88" t="s">
        <v>338</v>
      </c>
      <c r="C108" s="33" t="s">
        <v>121</v>
      </c>
      <c r="D108" s="35">
        <v>1</v>
      </c>
    </row>
    <row r="109" spans="1:4" ht="13.5">
      <c r="A109" s="70">
        <v>107</v>
      </c>
      <c r="B109" s="88" t="s">
        <v>339</v>
      </c>
      <c r="C109" s="33" t="s">
        <v>179</v>
      </c>
      <c r="D109" s="35">
        <v>1</v>
      </c>
    </row>
    <row r="110" spans="1:4" ht="13.5">
      <c r="A110" s="70">
        <v>108</v>
      </c>
      <c r="B110" s="88" t="s">
        <v>340</v>
      </c>
      <c r="C110" s="33" t="s">
        <v>121</v>
      </c>
      <c r="D110" s="35">
        <v>2</v>
      </c>
    </row>
    <row r="111" spans="1:4" ht="13.5">
      <c r="A111" s="70">
        <v>109</v>
      </c>
      <c r="B111" s="88" t="s">
        <v>341</v>
      </c>
      <c r="C111" s="33" t="s">
        <v>342</v>
      </c>
      <c r="D111" s="35">
        <v>1</v>
      </c>
    </row>
    <row r="112" spans="1:4" ht="12.75">
      <c r="A112" s="70">
        <v>110</v>
      </c>
      <c r="B112" s="88"/>
      <c r="C112" s="76" t="s">
        <v>122</v>
      </c>
      <c r="D112" s="45">
        <f>SUM(D105:D111)</f>
        <v>8</v>
      </c>
    </row>
    <row r="113" spans="1:2" ht="13.5">
      <c r="A113" s="70">
        <v>111</v>
      </c>
      <c r="B113" s="87" t="s">
        <v>343</v>
      </c>
    </row>
    <row r="114" spans="1:2" ht="13.5">
      <c r="A114" s="70">
        <v>112</v>
      </c>
      <c r="B114" s="88" t="s">
        <v>344</v>
      </c>
    </row>
    <row r="115" spans="1:4" ht="13.5">
      <c r="A115" s="70">
        <v>113</v>
      </c>
      <c r="B115" s="88" t="s">
        <v>345</v>
      </c>
      <c r="C115" s="33" t="s">
        <v>289</v>
      </c>
      <c r="D115" s="35">
        <v>1</v>
      </c>
    </row>
    <row r="116" spans="1:4" ht="13.5">
      <c r="A116" s="70">
        <v>114</v>
      </c>
      <c r="B116" s="88" t="s">
        <v>337</v>
      </c>
      <c r="C116" s="33" t="s">
        <v>121</v>
      </c>
      <c r="D116" s="35">
        <v>1</v>
      </c>
    </row>
    <row r="117" spans="1:4" ht="12.75">
      <c r="A117" s="70">
        <v>115</v>
      </c>
      <c r="B117" s="88"/>
      <c r="C117" s="33" t="s">
        <v>122</v>
      </c>
      <c r="D117" s="35">
        <f>SUM(D115:D116)</f>
        <v>2</v>
      </c>
    </row>
    <row r="118" spans="1:2" ht="13.5">
      <c r="A118" s="70">
        <v>116</v>
      </c>
      <c r="B118" s="89" t="s">
        <v>346</v>
      </c>
    </row>
    <row r="119" spans="1:4" ht="13.5">
      <c r="A119" s="70">
        <v>117</v>
      </c>
      <c r="B119" s="88" t="s">
        <v>347</v>
      </c>
      <c r="C119" s="33" t="s">
        <v>229</v>
      </c>
      <c r="D119" s="35">
        <v>4</v>
      </c>
    </row>
    <row r="120" spans="1:4" ht="13.5">
      <c r="A120" s="70">
        <v>118</v>
      </c>
      <c r="B120" s="88" t="s">
        <v>348</v>
      </c>
      <c r="C120" s="33" t="s">
        <v>209</v>
      </c>
      <c r="D120" s="35">
        <v>4</v>
      </c>
    </row>
    <row r="121" spans="1:4" ht="13.5">
      <c r="A121" s="70">
        <v>119</v>
      </c>
      <c r="B121" s="88" t="s">
        <v>349</v>
      </c>
      <c r="C121" s="33" t="s">
        <v>209</v>
      </c>
      <c r="D121" s="35">
        <v>4</v>
      </c>
    </row>
    <row r="122" spans="1:4" ht="13.5">
      <c r="A122" s="70">
        <v>120</v>
      </c>
      <c r="B122" s="88" t="s">
        <v>350</v>
      </c>
      <c r="C122" s="33" t="s">
        <v>121</v>
      </c>
      <c r="D122" s="35">
        <v>4</v>
      </c>
    </row>
    <row r="123" spans="1:4" ht="13.5">
      <c r="A123" s="70">
        <v>121</v>
      </c>
      <c r="B123" s="88" t="s">
        <v>351</v>
      </c>
      <c r="C123" s="33" t="s">
        <v>121</v>
      </c>
      <c r="D123" s="35">
        <v>16</v>
      </c>
    </row>
    <row r="124" spans="1:5" ht="13.5">
      <c r="A124" s="70">
        <v>122</v>
      </c>
      <c r="B124" s="88" t="s">
        <v>233</v>
      </c>
      <c r="E124" s="35">
        <v>4</v>
      </c>
    </row>
    <row r="125" spans="1:4" ht="12.75">
      <c r="A125" s="70">
        <v>123</v>
      </c>
      <c r="B125" s="88"/>
      <c r="C125" s="76" t="s">
        <v>122</v>
      </c>
      <c r="D125" s="45">
        <f>SUM(D119:D124)</f>
        <v>32</v>
      </c>
    </row>
    <row r="126" spans="1:4" ht="12.75">
      <c r="A126" s="70">
        <v>124</v>
      </c>
      <c r="B126" s="88"/>
      <c r="C126" s="76" t="s">
        <v>352</v>
      </c>
      <c r="D126" s="45">
        <f>D117+D125</f>
        <v>34</v>
      </c>
    </row>
    <row r="127" spans="1:4" ht="12.75">
      <c r="A127" s="70">
        <v>125</v>
      </c>
      <c r="B127" s="88"/>
      <c r="C127" s="76" t="s">
        <v>353</v>
      </c>
      <c r="D127" s="45">
        <f>D126*3</f>
        <v>102</v>
      </c>
    </row>
    <row r="128" spans="1:2" ht="13.5">
      <c r="A128" s="70">
        <v>126</v>
      </c>
      <c r="B128" s="87" t="s">
        <v>354</v>
      </c>
    </row>
    <row r="129" spans="1:4" ht="13.5">
      <c r="A129" s="70">
        <v>127</v>
      </c>
      <c r="B129" s="88" t="s">
        <v>345</v>
      </c>
      <c r="C129" s="33" t="s">
        <v>289</v>
      </c>
      <c r="D129" s="35">
        <v>1</v>
      </c>
    </row>
    <row r="130" spans="1:4" ht="13.5">
      <c r="A130" s="70">
        <v>128</v>
      </c>
      <c r="B130" s="88" t="s">
        <v>347</v>
      </c>
      <c r="C130" s="33" t="s">
        <v>229</v>
      </c>
      <c r="D130" s="35">
        <v>2</v>
      </c>
    </row>
    <row r="131" spans="1:4" ht="13.5">
      <c r="A131" s="70">
        <v>129</v>
      </c>
      <c r="B131" s="88" t="s">
        <v>355</v>
      </c>
      <c r="C131" s="33" t="s">
        <v>209</v>
      </c>
      <c r="D131" s="35">
        <v>2</v>
      </c>
    </row>
    <row r="132" spans="1:4" ht="13.5">
      <c r="A132" s="70">
        <v>130</v>
      </c>
      <c r="B132" s="88" t="s">
        <v>350</v>
      </c>
      <c r="C132" s="33" t="s">
        <v>121</v>
      </c>
      <c r="D132" s="42">
        <v>7</v>
      </c>
    </row>
    <row r="133" spans="1:5" ht="13.5">
      <c r="A133" s="70">
        <v>131</v>
      </c>
      <c r="B133" s="88" t="s">
        <v>260</v>
      </c>
      <c r="E133" s="35">
        <v>2</v>
      </c>
    </row>
    <row r="134" spans="1:4" ht="12.75">
      <c r="A134" s="70">
        <v>132</v>
      </c>
      <c r="B134" s="88"/>
      <c r="C134" s="76" t="s">
        <v>122</v>
      </c>
      <c r="D134" s="45">
        <f>SUM(D129:D133)</f>
        <v>12</v>
      </c>
    </row>
    <row r="135" spans="1:4" ht="12.75">
      <c r="A135" s="70">
        <v>133</v>
      </c>
      <c r="B135" s="88"/>
      <c r="C135" s="76" t="s">
        <v>356</v>
      </c>
      <c r="D135" s="46">
        <f>D127+D134+D112+D103</f>
        <v>123</v>
      </c>
    </row>
    <row r="136" spans="1:4" ht="12.75">
      <c r="A136" s="70">
        <v>134</v>
      </c>
      <c r="B136" s="88"/>
      <c r="C136" s="76" t="s">
        <v>357</v>
      </c>
      <c r="D136" s="45">
        <f>D135*3</f>
        <v>369</v>
      </c>
    </row>
    <row r="137" spans="1:2" ht="12.75">
      <c r="A137" s="70">
        <v>135</v>
      </c>
      <c r="B137" s="88"/>
    </row>
    <row r="138" spans="1:2" ht="13.5">
      <c r="A138" s="70">
        <v>136</v>
      </c>
      <c r="B138" s="90" t="s">
        <v>358</v>
      </c>
    </row>
    <row r="139" spans="1:4" ht="13.5">
      <c r="A139" s="70">
        <v>137</v>
      </c>
      <c r="B139" s="91" t="s">
        <v>345</v>
      </c>
      <c r="C139" s="33" t="s">
        <v>289</v>
      </c>
      <c r="D139" s="35">
        <v>1</v>
      </c>
    </row>
    <row r="140" spans="1:4" ht="13.5">
      <c r="A140" s="70">
        <v>138</v>
      </c>
      <c r="B140" s="91" t="s">
        <v>359</v>
      </c>
      <c r="C140" s="33" t="s">
        <v>334</v>
      </c>
      <c r="D140" s="35">
        <v>1</v>
      </c>
    </row>
    <row r="141" spans="1:4" ht="13.5">
      <c r="A141" s="70">
        <v>139</v>
      </c>
      <c r="B141" s="91" t="s">
        <v>338</v>
      </c>
      <c r="C141" s="33" t="s">
        <v>121</v>
      </c>
      <c r="D141" s="35">
        <v>1</v>
      </c>
    </row>
    <row r="142" spans="1:4" ht="13.5">
      <c r="A142" s="70">
        <v>140</v>
      </c>
      <c r="B142" s="91" t="s">
        <v>347</v>
      </c>
      <c r="C142" s="33" t="s">
        <v>315</v>
      </c>
      <c r="D142" s="35">
        <v>3</v>
      </c>
    </row>
    <row r="143" spans="1:4" ht="13.5">
      <c r="A143" s="70">
        <v>141</v>
      </c>
      <c r="B143" s="91" t="s">
        <v>348</v>
      </c>
      <c r="C143" s="33" t="s">
        <v>229</v>
      </c>
      <c r="D143" s="35">
        <v>3</v>
      </c>
    </row>
    <row r="144" spans="1:4" ht="13.5">
      <c r="A144" s="70">
        <v>142</v>
      </c>
      <c r="B144" s="91" t="s">
        <v>360</v>
      </c>
      <c r="C144" s="75" t="s">
        <v>121</v>
      </c>
      <c r="D144" s="42">
        <v>21</v>
      </c>
    </row>
    <row r="145" spans="1:4" ht="12.75">
      <c r="A145" s="70">
        <v>143</v>
      </c>
      <c r="B145" s="91"/>
      <c r="C145" s="76" t="s">
        <v>122</v>
      </c>
      <c r="D145" s="45">
        <f>SUM(D139:D144)</f>
        <v>30</v>
      </c>
    </row>
    <row r="146" spans="1:2" ht="13.5">
      <c r="A146" s="70">
        <v>144</v>
      </c>
      <c r="B146" s="92" t="s">
        <v>361</v>
      </c>
    </row>
    <row r="147" spans="1:4" ht="13.5">
      <c r="A147" s="70">
        <v>145</v>
      </c>
      <c r="B147" s="93" t="s">
        <v>329</v>
      </c>
      <c r="C147" s="33" t="s">
        <v>225</v>
      </c>
      <c r="D147" s="35">
        <v>1</v>
      </c>
    </row>
    <row r="148" spans="1:4" ht="13.5">
      <c r="A148" s="70">
        <v>146</v>
      </c>
      <c r="B148" s="93" t="s">
        <v>330</v>
      </c>
      <c r="C148" s="33" t="s">
        <v>331</v>
      </c>
      <c r="D148" s="123">
        <v>0</v>
      </c>
    </row>
    <row r="149" spans="1:4" ht="13.5">
      <c r="A149" s="70">
        <v>147</v>
      </c>
      <c r="B149" s="93" t="s">
        <v>332</v>
      </c>
      <c r="C149" s="33" t="s">
        <v>289</v>
      </c>
      <c r="D149" s="123">
        <v>0</v>
      </c>
    </row>
    <row r="150" spans="1:4" ht="13.5">
      <c r="A150" s="70">
        <v>148</v>
      </c>
      <c r="B150" s="93" t="s">
        <v>334</v>
      </c>
      <c r="C150" s="33" t="s">
        <v>334</v>
      </c>
      <c r="D150" s="123">
        <v>0</v>
      </c>
    </row>
    <row r="151" spans="1:4" ht="12.75">
      <c r="A151" s="70">
        <v>149</v>
      </c>
      <c r="B151" s="93"/>
      <c r="C151" s="76" t="s">
        <v>122</v>
      </c>
      <c r="D151" s="46">
        <f>SUM(D147:D150)</f>
        <v>1</v>
      </c>
    </row>
    <row r="152" spans="1:2" ht="13.5">
      <c r="A152" s="70">
        <v>150</v>
      </c>
      <c r="B152" s="94" t="s">
        <v>362</v>
      </c>
    </row>
    <row r="153" spans="1:2" ht="13.5">
      <c r="A153" s="70">
        <v>151</v>
      </c>
      <c r="B153" s="93" t="s">
        <v>363</v>
      </c>
    </row>
    <row r="154" spans="1:4" ht="13.5">
      <c r="A154" s="70">
        <v>152</v>
      </c>
      <c r="B154" s="93" t="s">
        <v>345</v>
      </c>
      <c r="C154" s="33" t="s">
        <v>289</v>
      </c>
      <c r="D154" s="35">
        <v>1</v>
      </c>
    </row>
    <row r="155" spans="1:4" ht="13.5">
      <c r="A155" s="70">
        <v>153</v>
      </c>
      <c r="B155" s="93" t="s">
        <v>364</v>
      </c>
      <c r="C155" s="33" t="s">
        <v>315</v>
      </c>
      <c r="D155" s="42">
        <v>0</v>
      </c>
    </row>
    <row r="156" spans="1:4" ht="13.5">
      <c r="A156" s="70">
        <v>154</v>
      </c>
      <c r="B156" s="93" t="s">
        <v>347</v>
      </c>
      <c r="C156" s="33" t="s">
        <v>229</v>
      </c>
      <c r="D156" s="35">
        <v>2</v>
      </c>
    </row>
    <row r="157" spans="1:4" ht="25.5">
      <c r="A157" s="70">
        <v>155</v>
      </c>
      <c r="B157" s="93" t="s">
        <v>365</v>
      </c>
      <c r="C157" s="33" t="s">
        <v>209</v>
      </c>
      <c r="D157" s="42">
        <v>3</v>
      </c>
    </row>
    <row r="158" spans="1:4" ht="13.5">
      <c r="A158" s="70">
        <v>156</v>
      </c>
      <c r="B158" s="93" t="s">
        <v>366</v>
      </c>
      <c r="C158" s="33" t="s">
        <v>324</v>
      </c>
      <c r="D158" s="42">
        <v>3</v>
      </c>
    </row>
    <row r="159" spans="1:4" ht="13.5">
      <c r="A159" s="70">
        <v>157</v>
      </c>
      <c r="B159" s="93" t="s">
        <v>367</v>
      </c>
      <c r="C159" s="33" t="s">
        <v>121</v>
      </c>
      <c r="D159" s="42">
        <v>6</v>
      </c>
    </row>
    <row r="160" spans="1:5" ht="13.5">
      <c r="A160" s="70">
        <v>158</v>
      </c>
      <c r="B160" s="93" t="s">
        <v>368</v>
      </c>
      <c r="E160" s="42">
        <v>6</v>
      </c>
    </row>
    <row r="161" spans="1:4" ht="12.75">
      <c r="A161" s="70">
        <v>159</v>
      </c>
      <c r="B161" s="93"/>
      <c r="C161" s="76" t="s">
        <v>122</v>
      </c>
      <c r="D161" s="45">
        <f>SUM(D154:D160)</f>
        <v>15</v>
      </c>
    </row>
    <row r="162" spans="1:4" ht="12.75">
      <c r="A162" s="70">
        <v>160</v>
      </c>
      <c r="B162" s="93"/>
      <c r="C162" s="76" t="s">
        <v>353</v>
      </c>
      <c r="D162" s="45">
        <f>D161*3</f>
        <v>45</v>
      </c>
    </row>
    <row r="163" spans="1:4" ht="12.75">
      <c r="A163" s="70">
        <v>161</v>
      </c>
      <c r="B163" s="93"/>
      <c r="C163" s="76" t="s">
        <v>356</v>
      </c>
      <c r="D163" s="45">
        <f>D162+D151</f>
        <v>46</v>
      </c>
    </row>
    <row r="164" spans="1:2" ht="13.5">
      <c r="A164" s="70">
        <v>162</v>
      </c>
      <c r="B164" s="95" t="s">
        <v>252</v>
      </c>
    </row>
    <row r="165" spans="1:4" ht="13.5">
      <c r="A165" s="70">
        <v>163</v>
      </c>
      <c r="B165" s="96" t="s">
        <v>369</v>
      </c>
      <c r="C165" s="33" t="s">
        <v>225</v>
      </c>
      <c r="D165" s="35">
        <v>1</v>
      </c>
    </row>
    <row r="166" spans="1:4" ht="12.75">
      <c r="A166" s="70">
        <v>164</v>
      </c>
      <c r="B166" s="96" t="s">
        <v>154</v>
      </c>
      <c r="C166" s="33" t="s">
        <v>331</v>
      </c>
      <c r="D166" s="46">
        <v>0</v>
      </c>
    </row>
    <row r="167" spans="1:4" ht="12.75">
      <c r="A167" s="70">
        <v>165</v>
      </c>
      <c r="B167" s="96" t="s">
        <v>370</v>
      </c>
      <c r="C167" s="33" t="s">
        <v>289</v>
      </c>
      <c r="D167" s="46">
        <v>0</v>
      </c>
    </row>
    <row r="168" spans="1:4" ht="12.75">
      <c r="A168" s="70">
        <v>166</v>
      </c>
      <c r="B168" s="96"/>
      <c r="C168" s="76" t="s">
        <v>122</v>
      </c>
      <c r="D168" s="45">
        <f>SUM(D165:D167)</f>
        <v>1</v>
      </c>
    </row>
    <row r="169" spans="1:2" ht="13.5">
      <c r="A169" s="70">
        <v>167</v>
      </c>
      <c r="B169" s="97" t="s">
        <v>371</v>
      </c>
    </row>
    <row r="170" spans="1:2" ht="13.5">
      <c r="A170" s="70">
        <v>168</v>
      </c>
      <c r="B170" s="96" t="s">
        <v>372</v>
      </c>
    </row>
    <row r="171" spans="1:4" ht="13.5">
      <c r="A171" s="70">
        <v>169</v>
      </c>
      <c r="B171" s="96" t="s">
        <v>345</v>
      </c>
      <c r="C171" s="33" t="s">
        <v>289</v>
      </c>
      <c r="D171" s="35">
        <v>1</v>
      </c>
    </row>
    <row r="172" spans="1:4" ht="13.5">
      <c r="A172" s="70">
        <v>170</v>
      </c>
      <c r="B172" s="96" t="s">
        <v>347</v>
      </c>
      <c r="C172" s="33" t="s">
        <v>229</v>
      </c>
      <c r="D172" s="35">
        <v>2</v>
      </c>
    </row>
    <row r="173" spans="1:4" ht="13.5">
      <c r="A173" s="70">
        <v>171</v>
      </c>
      <c r="B173" s="96" t="s">
        <v>373</v>
      </c>
      <c r="C173" s="33" t="s">
        <v>209</v>
      </c>
      <c r="D173" s="35">
        <v>2</v>
      </c>
    </row>
    <row r="174" spans="1:4" ht="13.5">
      <c r="A174" s="70">
        <v>172</v>
      </c>
      <c r="B174" s="96" t="s">
        <v>374</v>
      </c>
      <c r="C174" s="33" t="s">
        <v>121</v>
      </c>
      <c r="D174" s="35">
        <v>8</v>
      </c>
    </row>
    <row r="175" spans="1:4" ht="13.5">
      <c r="A175" s="70">
        <v>173</v>
      </c>
      <c r="B175" s="96" t="s">
        <v>318</v>
      </c>
      <c r="C175" s="33" t="s">
        <v>121</v>
      </c>
      <c r="D175" s="35">
        <v>2</v>
      </c>
    </row>
    <row r="176" spans="1:5" ht="13.5">
      <c r="A176" s="70">
        <v>174</v>
      </c>
      <c r="B176" s="96" t="s">
        <v>375</v>
      </c>
      <c r="E176" s="35">
        <v>2</v>
      </c>
    </row>
    <row r="177" spans="1:5" ht="13.5">
      <c r="A177" s="70">
        <v>175</v>
      </c>
      <c r="B177" s="96" t="s">
        <v>267</v>
      </c>
      <c r="E177" s="86">
        <v>2</v>
      </c>
    </row>
    <row r="178" spans="1:4" ht="12.75">
      <c r="A178" s="70">
        <v>176</v>
      </c>
      <c r="B178" s="96"/>
      <c r="C178" s="76" t="s">
        <v>122</v>
      </c>
      <c r="D178" s="45">
        <f>SUM(D171:D177)</f>
        <v>15</v>
      </c>
    </row>
    <row r="179" spans="1:4" ht="12.75">
      <c r="A179" s="70">
        <v>177</v>
      </c>
      <c r="B179" s="96"/>
      <c r="C179" s="76" t="s">
        <v>376</v>
      </c>
      <c r="D179" s="45">
        <f>D178*2</f>
        <v>30</v>
      </c>
    </row>
    <row r="180" spans="1:4" ht="12.75">
      <c r="A180" s="70">
        <v>178</v>
      </c>
      <c r="B180" s="96"/>
      <c r="C180" s="76" t="s">
        <v>377</v>
      </c>
      <c r="D180" s="45">
        <f>D179+D168</f>
        <v>31</v>
      </c>
    </row>
    <row r="181" spans="1:2" ht="13.5">
      <c r="A181" s="70">
        <v>179</v>
      </c>
      <c r="B181" s="98" t="s">
        <v>378</v>
      </c>
    </row>
    <row r="182" spans="1:4" ht="13.5">
      <c r="A182" s="70">
        <v>180</v>
      </c>
      <c r="B182" s="99" t="s">
        <v>369</v>
      </c>
      <c r="C182" s="33" t="s">
        <v>225</v>
      </c>
      <c r="D182" s="35">
        <v>1</v>
      </c>
    </row>
    <row r="183" spans="1:4" ht="12.75">
      <c r="A183" s="70">
        <v>181</v>
      </c>
      <c r="B183" s="99" t="s">
        <v>154</v>
      </c>
      <c r="C183" s="33" t="s">
        <v>331</v>
      </c>
      <c r="D183" s="46">
        <v>0</v>
      </c>
    </row>
    <row r="184" spans="1:4" ht="12.75">
      <c r="A184" s="70">
        <v>182</v>
      </c>
      <c r="B184" s="99"/>
      <c r="C184" s="76" t="s">
        <v>122</v>
      </c>
      <c r="D184" s="45">
        <f>SUM(D182:D183)</f>
        <v>1</v>
      </c>
    </row>
    <row r="185" spans="1:2" ht="13.5">
      <c r="A185" s="70">
        <v>183</v>
      </c>
      <c r="B185" s="100" t="s">
        <v>333</v>
      </c>
    </row>
    <row r="186" spans="1:4" ht="24.75">
      <c r="A186" s="70">
        <v>184</v>
      </c>
      <c r="B186" s="99" t="s">
        <v>379</v>
      </c>
      <c r="C186" s="33" t="s">
        <v>334</v>
      </c>
      <c r="D186" s="46">
        <v>0</v>
      </c>
    </row>
    <row r="187" spans="1:4" ht="13.5">
      <c r="A187" s="70">
        <v>185</v>
      </c>
      <c r="B187" s="99" t="s">
        <v>317</v>
      </c>
      <c r="C187" s="33" t="s">
        <v>121</v>
      </c>
      <c r="D187" s="35">
        <v>1</v>
      </c>
    </row>
    <row r="188" spans="1:4" ht="13.5">
      <c r="A188" s="70">
        <v>186</v>
      </c>
      <c r="B188" s="99" t="s">
        <v>325</v>
      </c>
      <c r="C188" s="33" t="s">
        <v>121</v>
      </c>
      <c r="D188" s="35">
        <v>2</v>
      </c>
    </row>
    <row r="189" spans="1:4" ht="13.5">
      <c r="A189" s="70">
        <v>187</v>
      </c>
      <c r="B189" s="99" t="s">
        <v>318</v>
      </c>
      <c r="C189" s="33" t="s">
        <v>121</v>
      </c>
      <c r="D189" s="35">
        <v>1</v>
      </c>
    </row>
    <row r="190" spans="1:5" ht="13.5">
      <c r="A190" s="70">
        <v>188</v>
      </c>
      <c r="B190" s="99" t="s">
        <v>266</v>
      </c>
      <c r="E190" s="86">
        <v>1</v>
      </c>
    </row>
    <row r="191" spans="1:4" ht="12.75">
      <c r="A191" s="70">
        <v>189</v>
      </c>
      <c r="B191" s="99"/>
      <c r="C191" s="76" t="s">
        <v>122</v>
      </c>
      <c r="D191" s="45">
        <f>SUM(D186:D190)</f>
        <v>4</v>
      </c>
    </row>
    <row r="192" spans="1:2" ht="13.5">
      <c r="A192" s="70">
        <v>190</v>
      </c>
      <c r="B192" s="100" t="s">
        <v>380</v>
      </c>
    </row>
    <row r="193" spans="1:2" ht="13.5">
      <c r="A193" s="70">
        <v>191</v>
      </c>
      <c r="B193" s="99" t="s">
        <v>381</v>
      </c>
    </row>
    <row r="194" spans="1:4" ht="13.5">
      <c r="A194" s="70">
        <v>192</v>
      </c>
      <c r="B194" s="99" t="s">
        <v>345</v>
      </c>
      <c r="C194" s="33" t="s">
        <v>289</v>
      </c>
      <c r="D194" s="35">
        <v>1</v>
      </c>
    </row>
    <row r="195" spans="1:4" ht="13.5">
      <c r="A195" s="70">
        <v>193</v>
      </c>
      <c r="B195" s="99" t="s">
        <v>314</v>
      </c>
      <c r="C195" s="33" t="s">
        <v>229</v>
      </c>
      <c r="D195" s="35">
        <v>3</v>
      </c>
    </row>
    <row r="196" spans="1:4" ht="25.5">
      <c r="A196" s="70">
        <v>194</v>
      </c>
      <c r="B196" s="99" t="s">
        <v>382</v>
      </c>
      <c r="C196" s="33" t="s">
        <v>209</v>
      </c>
      <c r="D196" s="35">
        <v>3</v>
      </c>
    </row>
    <row r="197" spans="1:4" ht="13.5">
      <c r="A197" s="70">
        <v>195</v>
      </c>
      <c r="B197" s="99" t="s">
        <v>383</v>
      </c>
      <c r="C197" s="33" t="s">
        <v>121</v>
      </c>
      <c r="D197" s="35">
        <v>9</v>
      </c>
    </row>
    <row r="198" spans="1:4" ht="13.5">
      <c r="A198" s="70">
        <v>196</v>
      </c>
      <c r="B198" s="99" t="s">
        <v>318</v>
      </c>
      <c r="C198" s="33" t="s">
        <v>121</v>
      </c>
      <c r="D198" s="35">
        <v>2</v>
      </c>
    </row>
    <row r="199" spans="1:5" ht="13.5">
      <c r="A199" s="70">
        <v>197</v>
      </c>
      <c r="B199" s="99" t="s">
        <v>259</v>
      </c>
      <c r="E199" s="35">
        <v>3</v>
      </c>
    </row>
    <row r="200" spans="1:5" ht="25.5">
      <c r="A200" s="70">
        <v>198</v>
      </c>
      <c r="B200" s="99" t="s">
        <v>384</v>
      </c>
      <c r="E200" s="86">
        <v>2</v>
      </c>
    </row>
    <row r="201" spans="1:5" ht="12.75">
      <c r="A201" s="70">
        <v>199</v>
      </c>
      <c r="B201" s="99"/>
      <c r="C201" s="76" t="s">
        <v>122</v>
      </c>
      <c r="D201" s="45">
        <f>SUM(D194:D200)</f>
        <v>18</v>
      </c>
      <c r="E201" s="35">
        <v>2</v>
      </c>
    </row>
    <row r="202" spans="1:5" ht="12.75">
      <c r="A202" s="70">
        <v>200</v>
      </c>
      <c r="B202" s="99"/>
      <c r="C202" s="76" t="s">
        <v>376</v>
      </c>
      <c r="D202" s="45">
        <f>D201*2</f>
        <v>36</v>
      </c>
      <c r="E202" s="35">
        <v>4</v>
      </c>
    </row>
    <row r="203" spans="1:5" ht="12.75">
      <c r="A203" s="70">
        <v>201</v>
      </c>
      <c r="B203" s="99"/>
      <c r="C203" s="76" t="s">
        <v>377</v>
      </c>
      <c r="D203" s="45">
        <f>D202+D191+D184</f>
        <v>41</v>
      </c>
      <c r="E203" s="35">
        <v>5</v>
      </c>
    </row>
    <row r="204" spans="1:2" ht="13.5">
      <c r="A204" s="70">
        <v>202</v>
      </c>
      <c r="B204" s="101" t="s">
        <v>254</v>
      </c>
    </row>
    <row r="205" spans="1:4" ht="13.5">
      <c r="A205" s="70">
        <v>203</v>
      </c>
      <c r="B205" s="102" t="s">
        <v>329</v>
      </c>
      <c r="C205" s="33" t="s">
        <v>225</v>
      </c>
      <c r="D205" s="35">
        <v>1</v>
      </c>
    </row>
    <row r="206" spans="1:4" ht="13.5">
      <c r="A206" s="70">
        <v>204</v>
      </c>
      <c r="B206" s="103" t="s">
        <v>330</v>
      </c>
      <c r="C206" s="104" t="s">
        <v>331</v>
      </c>
      <c r="D206" s="105">
        <v>0</v>
      </c>
    </row>
    <row r="207" spans="1:6" ht="13.5">
      <c r="A207" s="70">
        <v>205</v>
      </c>
      <c r="B207" s="103" t="s">
        <v>332</v>
      </c>
      <c r="C207" s="104" t="s">
        <v>289</v>
      </c>
      <c r="D207" s="42">
        <v>1</v>
      </c>
      <c r="F207" s="46" t="s">
        <v>385</v>
      </c>
    </row>
    <row r="208" spans="1:6" ht="13.5">
      <c r="A208" s="70">
        <v>206</v>
      </c>
      <c r="B208" s="103" t="s">
        <v>334</v>
      </c>
      <c r="C208" s="104" t="s">
        <v>334</v>
      </c>
      <c r="D208" s="105">
        <v>0</v>
      </c>
      <c r="F208" s="46" t="s">
        <v>385</v>
      </c>
    </row>
    <row r="209" spans="1:4" ht="12.75">
      <c r="A209" s="70">
        <v>207</v>
      </c>
      <c r="B209" s="102"/>
      <c r="C209" s="33" t="s">
        <v>122</v>
      </c>
      <c r="D209" s="45">
        <f>SUM(D205:D208)</f>
        <v>2</v>
      </c>
    </row>
    <row r="210" spans="1:6" ht="13.5">
      <c r="A210" s="70">
        <v>208</v>
      </c>
      <c r="B210" s="106" t="s">
        <v>386</v>
      </c>
      <c r="C210" s="104"/>
      <c r="D210" s="42"/>
      <c r="F210" s="42" t="s">
        <v>385</v>
      </c>
    </row>
    <row r="211" spans="1:6" ht="13.5">
      <c r="A211" s="70">
        <v>209</v>
      </c>
      <c r="B211" s="103" t="s">
        <v>345</v>
      </c>
      <c r="C211" s="104" t="s">
        <v>289</v>
      </c>
      <c r="D211" s="42">
        <v>0</v>
      </c>
      <c r="F211" s="42" t="s">
        <v>385</v>
      </c>
    </row>
    <row r="212" spans="1:6" ht="12.75">
      <c r="A212" s="70">
        <v>210</v>
      </c>
      <c r="B212" s="103"/>
      <c r="C212" s="41" t="s">
        <v>122</v>
      </c>
      <c r="D212" s="42">
        <v>0</v>
      </c>
      <c r="F212" s="42" t="s">
        <v>385</v>
      </c>
    </row>
    <row r="213" spans="1:6" ht="37.5">
      <c r="A213" s="70">
        <v>211</v>
      </c>
      <c r="B213" s="106" t="s">
        <v>387</v>
      </c>
      <c r="C213" s="41"/>
      <c r="D213" s="42"/>
      <c r="F213" s="42" t="s">
        <v>385</v>
      </c>
    </row>
    <row r="214" spans="1:6" ht="13.5">
      <c r="A214" s="70">
        <v>212</v>
      </c>
      <c r="B214" s="103" t="s">
        <v>314</v>
      </c>
      <c r="C214" s="104" t="s">
        <v>229</v>
      </c>
      <c r="D214" s="42">
        <v>0</v>
      </c>
      <c r="F214" s="42" t="s">
        <v>385</v>
      </c>
    </row>
    <row r="215" spans="1:6" ht="13.5">
      <c r="A215" s="70">
        <v>213</v>
      </c>
      <c r="B215" s="103" t="s">
        <v>318</v>
      </c>
      <c r="C215" s="104" t="s">
        <v>121</v>
      </c>
      <c r="D215" s="42">
        <v>1</v>
      </c>
      <c r="F215" s="42" t="s">
        <v>385</v>
      </c>
    </row>
    <row r="216" spans="1:6" ht="13.5">
      <c r="A216" s="70">
        <v>214</v>
      </c>
      <c r="B216" s="102" t="s">
        <v>388</v>
      </c>
      <c r="E216" s="35">
        <v>1</v>
      </c>
      <c r="F216" s="46" t="s">
        <v>2</v>
      </c>
    </row>
    <row r="217" spans="1:6" ht="13.5">
      <c r="A217" s="70">
        <v>215</v>
      </c>
      <c r="B217" s="103" t="s">
        <v>389</v>
      </c>
      <c r="C217" s="104"/>
      <c r="D217" s="42"/>
      <c r="E217" s="42">
        <v>0</v>
      </c>
      <c r="F217" s="42" t="s">
        <v>385</v>
      </c>
    </row>
    <row r="218" spans="1:6" ht="12.75">
      <c r="A218" s="70">
        <v>216</v>
      </c>
      <c r="B218" s="103"/>
      <c r="C218" s="41" t="s">
        <v>390</v>
      </c>
      <c r="D218" s="42">
        <f>SUM(D214:D217)</f>
        <v>1</v>
      </c>
      <c r="F218" s="42" t="s">
        <v>385</v>
      </c>
    </row>
    <row r="219" spans="1:6" ht="37.5">
      <c r="A219" s="70">
        <v>217</v>
      </c>
      <c r="B219" s="107" t="s">
        <v>391</v>
      </c>
      <c r="C219" s="104"/>
      <c r="D219" s="42"/>
      <c r="F219" s="104" t="s">
        <v>2</v>
      </c>
    </row>
    <row r="220" spans="1:6" ht="13.5">
      <c r="A220" s="70">
        <v>218</v>
      </c>
      <c r="B220" s="102" t="s">
        <v>314</v>
      </c>
      <c r="C220" s="104" t="s">
        <v>229</v>
      </c>
      <c r="D220" s="42">
        <v>1</v>
      </c>
      <c r="F220" s="104" t="s">
        <v>2</v>
      </c>
    </row>
    <row r="221" spans="1:6" ht="13.5">
      <c r="A221" s="70">
        <v>219</v>
      </c>
      <c r="B221" s="102" t="s">
        <v>392</v>
      </c>
      <c r="C221" s="104" t="s">
        <v>121</v>
      </c>
      <c r="D221" s="42">
        <v>1</v>
      </c>
      <c r="F221" s="104" t="s">
        <v>2</v>
      </c>
    </row>
    <row r="222" spans="1:6" ht="13.5">
      <c r="A222" s="70">
        <v>220</v>
      </c>
      <c r="B222" s="102" t="s">
        <v>393</v>
      </c>
      <c r="C222" s="104" t="s">
        <v>121</v>
      </c>
      <c r="D222" s="42">
        <v>5</v>
      </c>
      <c r="F222" s="104" t="s">
        <v>2</v>
      </c>
    </row>
    <row r="223" spans="1:6" ht="13.5">
      <c r="A223" s="70">
        <v>221</v>
      </c>
      <c r="B223" s="102" t="s">
        <v>394</v>
      </c>
      <c r="C223" s="104"/>
      <c r="D223" s="104"/>
      <c r="E223" s="108">
        <v>2</v>
      </c>
      <c r="F223" s="104" t="s">
        <v>2</v>
      </c>
    </row>
    <row r="224" spans="1:6" ht="25.5">
      <c r="A224" s="70">
        <v>222</v>
      </c>
      <c r="B224" s="102" t="s">
        <v>395</v>
      </c>
      <c r="C224" s="104"/>
      <c r="D224" s="104"/>
      <c r="E224" s="108">
        <v>2</v>
      </c>
      <c r="F224" s="104" t="s">
        <v>2</v>
      </c>
    </row>
    <row r="225" spans="1:6" ht="13.5">
      <c r="A225" s="70">
        <v>223</v>
      </c>
      <c r="B225" s="102" t="s">
        <v>396</v>
      </c>
      <c r="C225" s="104"/>
      <c r="D225" s="104"/>
      <c r="E225" s="108">
        <v>2</v>
      </c>
      <c r="F225" s="104" t="s">
        <v>2</v>
      </c>
    </row>
    <row r="226" spans="1:6" ht="12.75">
      <c r="A226" s="70">
        <v>224</v>
      </c>
      <c r="B226" s="103"/>
      <c r="C226" s="41" t="s">
        <v>122</v>
      </c>
      <c r="D226" s="42">
        <f>SUM(D220:D225)</f>
        <v>7</v>
      </c>
      <c r="F226" s="104" t="s">
        <v>2</v>
      </c>
    </row>
    <row r="227" spans="1:6" ht="12.75">
      <c r="A227" s="70">
        <v>225</v>
      </c>
      <c r="B227" s="102"/>
      <c r="C227" s="41" t="s">
        <v>397</v>
      </c>
      <c r="D227" s="42">
        <f>D218+D226+D212</f>
        <v>8</v>
      </c>
      <c r="F227" s="104" t="s">
        <v>2</v>
      </c>
    </row>
    <row r="228" spans="1:6" ht="13.5">
      <c r="A228" s="70">
        <v>226</v>
      </c>
      <c r="B228" s="109" t="s">
        <v>398</v>
      </c>
      <c r="F228" s="104"/>
    </row>
    <row r="229" spans="1:6" ht="13.5">
      <c r="A229" s="70">
        <v>227</v>
      </c>
      <c r="B229" s="102" t="s">
        <v>345</v>
      </c>
      <c r="C229" s="33" t="s">
        <v>207</v>
      </c>
      <c r="D229" s="35">
        <v>1</v>
      </c>
      <c r="F229" s="104"/>
    </row>
    <row r="230" spans="1:6" ht="12.75">
      <c r="A230" s="70">
        <v>228</v>
      </c>
      <c r="B230" s="102"/>
      <c r="C230" s="76" t="s">
        <v>122</v>
      </c>
      <c r="D230" s="45">
        <f>SUM(D229:D229)</f>
        <v>1</v>
      </c>
      <c r="F230" s="104"/>
    </row>
    <row r="231" spans="1:2" ht="13.5">
      <c r="A231" s="70">
        <v>229</v>
      </c>
      <c r="B231" s="109" t="s">
        <v>399</v>
      </c>
    </row>
    <row r="232" spans="1:6" ht="13.5">
      <c r="A232" s="70">
        <v>230</v>
      </c>
      <c r="B232" s="103" t="s">
        <v>400</v>
      </c>
      <c r="C232" s="104" t="s">
        <v>401</v>
      </c>
      <c r="D232" s="42">
        <v>0</v>
      </c>
      <c r="F232" s="42" t="s">
        <v>385</v>
      </c>
    </row>
    <row r="233" spans="1:4" ht="13.5">
      <c r="A233" s="70">
        <v>231</v>
      </c>
      <c r="B233" s="102" t="s">
        <v>402</v>
      </c>
      <c r="C233" s="33" t="s">
        <v>403</v>
      </c>
      <c r="D233" s="35">
        <v>1</v>
      </c>
    </row>
    <row r="234" spans="1:6" ht="13.5">
      <c r="A234" s="70">
        <v>232</v>
      </c>
      <c r="B234" s="103" t="s">
        <v>404</v>
      </c>
      <c r="C234" s="104" t="s">
        <v>121</v>
      </c>
      <c r="D234" s="42">
        <v>0</v>
      </c>
      <c r="F234" s="42" t="s">
        <v>385</v>
      </c>
    </row>
    <row r="235" spans="1:6" ht="13.5">
      <c r="A235" s="70">
        <v>233</v>
      </c>
      <c r="B235" s="103" t="s">
        <v>393</v>
      </c>
      <c r="C235" s="104" t="s">
        <v>324</v>
      </c>
      <c r="D235" s="42">
        <v>0</v>
      </c>
      <c r="F235" s="42" t="s">
        <v>385</v>
      </c>
    </row>
    <row r="236" spans="1:4" ht="13.5">
      <c r="A236" s="70">
        <v>234</v>
      </c>
      <c r="B236" s="102" t="s">
        <v>393</v>
      </c>
      <c r="C236" s="33" t="s">
        <v>121</v>
      </c>
      <c r="D236" s="35">
        <v>1</v>
      </c>
    </row>
    <row r="237" spans="1:5" ht="13.5">
      <c r="A237" s="70">
        <v>235</v>
      </c>
      <c r="B237" s="102" t="s">
        <v>405</v>
      </c>
      <c r="E237" s="110">
        <v>1</v>
      </c>
    </row>
    <row r="238" spans="1:5" ht="13.5">
      <c r="A238" s="70">
        <v>236</v>
      </c>
      <c r="B238" s="102" t="s">
        <v>406</v>
      </c>
      <c r="C238" s="104"/>
      <c r="E238" s="86">
        <v>1</v>
      </c>
    </row>
    <row r="239" spans="1:4" ht="12.75">
      <c r="A239" s="70">
        <v>237</v>
      </c>
      <c r="B239" s="102"/>
      <c r="C239" s="76" t="s">
        <v>122</v>
      </c>
      <c r="D239" s="45">
        <f>SUM(D232:D238)</f>
        <v>2</v>
      </c>
    </row>
    <row r="240" spans="1:2" ht="13.5">
      <c r="A240" s="70">
        <v>238</v>
      </c>
      <c r="B240" s="109" t="s">
        <v>407</v>
      </c>
    </row>
    <row r="241" spans="1:4" ht="13.5">
      <c r="A241" s="70">
        <v>239</v>
      </c>
      <c r="B241" s="102" t="s">
        <v>408</v>
      </c>
      <c r="D241" s="35">
        <v>1</v>
      </c>
    </row>
    <row r="242" spans="1:6" ht="13.5">
      <c r="A242" s="70">
        <v>240</v>
      </c>
      <c r="B242" s="102" t="s">
        <v>409</v>
      </c>
      <c r="D242" s="42">
        <v>0</v>
      </c>
      <c r="F242" s="42" t="s">
        <v>385</v>
      </c>
    </row>
    <row r="243" spans="1:4" ht="13.5">
      <c r="A243" s="70">
        <v>241</v>
      </c>
      <c r="B243" s="102" t="s">
        <v>410</v>
      </c>
      <c r="D243" s="35">
        <v>1</v>
      </c>
    </row>
    <row r="244" spans="1:6" ht="13.5">
      <c r="A244" s="70">
        <v>242</v>
      </c>
      <c r="B244" s="102" t="s">
        <v>411</v>
      </c>
      <c r="D244" s="42">
        <v>0</v>
      </c>
      <c r="F244" s="42" t="s">
        <v>385</v>
      </c>
    </row>
    <row r="245" spans="1:4" ht="13.5">
      <c r="A245" s="70">
        <v>243</v>
      </c>
      <c r="B245" s="102" t="s">
        <v>242</v>
      </c>
      <c r="D245" s="35">
        <v>1</v>
      </c>
    </row>
    <row r="246" spans="1:4" ht="13.5">
      <c r="A246" s="70">
        <v>244</v>
      </c>
      <c r="B246" s="102" t="s">
        <v>393</v>
      </c>
      <c r="D246" s="35">
        <v>1</v>
      </c>
    </row>
    <row r="247" spans="1:5" ht="25.5">
      <c r="A247" s="70">
        <v>245</v>
      </c>
      <c r="B247" s="102" t="s">
        <v>412</v>
      </c>
      <c r="E247" s="86">
        <v>1</v>
      </c>
    </row>
    <row r="248" spans="1:4" ht="12.75">
      <c r="A248" s="70">
        <v>246</v>
      </c>
      <c r="B248" s="102"/>
      <c r="C248" s="76" t="s">
        <v>122</v>
      </c>
      <c r="D248" s="45">
        <f>SUM(D241:D247)</f>
        <v>4</v>
      </c>
    </row>
    <row r="249" spans="1:4" ht="12.75">
      <c r="A249" s="70">
        <v>247</v>
      </c>
      <c r="B249" s="102"/>
      <c r="C249" s="76" t="s">
        <v>352</v>
      </c>
      <c r="D249" s="45">
        <f>D248+D239+D230</f>
        <v>7</v>
      </c>
    </row>
    <row r="250" spans="1:2" ht="13.5">
      <c r="A250" s="70">
        <v>248</v>
      </c>
      <c r="B250" s="109" t="s">
        <v>413</v>
      </c>
    </row>
    <row r="251" spans="1:4" ht="13.5">
      <c r="A251" s="70">
        <v>249</v>
      </c>
      <c r="B251" s="102" t="s">
        <v>345</v>
      </c>
      <c r="C251" s="33" t="s">
        <v>414</v>
      </c>
      <c r="D251" s="35">
        <v>1</v>
      </c>
    </row>
    <row r="252" spans="1:4" ht="13.5">
      <c r="A252" s="70">
        <v>250</v>
      </c>
      <c r="B252" s="102" t="s">
        <v>415</v>
      </c>
      <c r="C252" s="33" t="s">
        <v>293</v>
      </c>
      <c r="D252" s="35">
        <v>1</v>
      </c>
    </row>
    <row r="253" spans="1:4" ht="13.5">
      <c r="A253" s="70">
        <v>251</v>
      </c>
      <c r="B253" s="102" t="s">
        <v>416</v>
      </c>
      <c r="C253" s="33" t="s">
        <v>293</v>
      </c>
      <c r="D253" s="35">
        <v>3</v>
      </c>
    </row>
    <row r="254" spans="1:4" ht="13.5">
      <c r="A254" s="70">
        <v>252</v>
      </c>
      <c r="B254" s="102" t="s">
        <v>417</v>
      </c>
      <c r="C254" s="33" t="s">
        <v>121</v>
      </c>
      <c r="D254" s="35">
        <v>3</v>
      </c>
    </row>
    <row r="255" spans="1:4" ht="13.5">
      <c r="A255" s="70">
        <v>253</v>
      </c>
      <c r="B255" s="102" t="s">
        <v>418</v>
      </c>
      <c r="C255" s="33" t="s">
        <v>121</v>
      </c>
      <c r="D255" s="42">
        <v>1</v>
      </c>
    </row>
    <row r="256" spans="1:4" ht="13.5">
      <c r="A256" s="70">
        <v>254</v>
      </c>
      <c r="B256" s="102" t="s">
        <v>393</v>
      </c>
      <c r="C256" s="33" t="s">
        <v>121</v>
      </c>
      <c r="D256" s="42">
        <v>3</v>
      </c>
    </row>
    <row r="257" spans="1:5" ht="25.5">
      <c r="A257" s="70">
        <v>255</v>
      </c>
      <c r="B257" s="102" t="s">
        <v>419</v>
      </c>
      <c r="E257" s="86">
        <v>3</v>
      </c>
    </row>
    <row r="258" spans="1:6" ht="13.5">
      <c r="A258" s="70">
        <v>256</v>
      </c>
      <c r="B258" s="102" t="s">
        <v>420</v>
      </c>
      <c r="E258" s="42">
        <v>0</v>
      </c>
      <c r="F258" s="42" t="s">
        <v>385</v>
      </c>
    </row>
    <row r="259" spans="1:6" ht="25.5">
      <c r="A259" s="70">
        <v>257</v>
      </c>
      <c r="B259" s="102" t="s">
        <v>421</v>
      </c>
      <c r="E259" s="42">
        <v>0</v>
      </c>
      <c r="F259" s="42" t="s">
        <v>385</v>
      </c>
    </row>
    <row r="260" spans="1:5" ht="13.5">
      <c r="A260" s="70">
        <v>258</v>
      </c>
      <c r="B260" s="102" t="s">
        <v>422</v>
      </c>
      <c r="E260" s="35">
        <v>3</v>
      </c>
    </row>
    <row r="261" spans="1:4" ht="12.75">
      <c r="A261" s="70">
        <v>259</v>
      </c>
      <c r="B261" s="102"/>
      <c r="C261" s="76" t="s">
        <v>122</v>
      </c>
      <c r="D261" s="45">
        <f>SUM(D251:D259)</f>
        <v>12</v>
      </c>
    </row>
    <row r="262" spans="1:6" ht="12.75">
      <c r="A262" s="70">
        <v>260</v>
      </c>
      <c r="B262" s="102"/>
      <c r="C262" s="76" t="s">
        <v>356</v>
      </c>
      <c r="D262" s="45">
        <f>SUM(D261+D249+D227+D209)</f>
        <v>29</v>
      </c>
      <c r="F262" s="46" t="s">
        <v>2</v>
      </c>
    </row>
    <row r="263" spans="1:2" ht="13.5">
      <c r="A263" s="70">
        <v>261</v>
      </c>
      <c r="B263" s="111" t="s">
        <v>423</v>
      </c>
    </row>
    <row r="264" spans="1:4" ht="13.5">
      <c r="A264" s="70">
        <v>262</v>
      </c>
      <c r="B264" s="112" t="s">
        <v>424</v>
      </c>
      <c r="C264" s="33" t="s">
        <v>425</v>
      </c>
      <c r="D264" s="35">
        <v>1</v>
      </c>
    </row>
    <row r="265" spans="1:4" ht="13.5">
      <c r="A265" s="70">
        <v>263</v>
      </c>
      <c r="B265" s="112" t="s">
        <v>426</v>
      </c>
      <c r="C265" s="33" t="s">
        <v>427</v>
      </c>
      <c r="D265" s="35">
        <v>1</v>
      </c>
    </row>
    <row r="266" spans="1:4" ht="13.5">
      <c r="A266" s="70">
        <v>264</v>
      </c>
      <c r="B266" s="112" t="s">
        <v>428</v>
      </c>
      <c r="C266" s="33" t="s">
        <v>429</v>
      </c>
      <c r="D266" s="35">
        <v>1</v>
      </c>
    </row>
    <row r="267" spans="1:4" ht="13.5">
      <c r="A267" s="70">
        <v>265</v>
      </c>
      <c r="B267" s="112" t="s">
        <v>340</v>
      </c>
      <c r="C267" s="33" t="s">
        <v>121</v>
      </c>
      <c r="D267" s="35">
        <v>2</v>
      </c>
    </row>
    <row r="268" spans="1:4" ht="13.5">
      <c r="A268" s="70">
        <v>266</v>
      </c>
      <c r="B268" s="112" t="s">
        <v>393</v>
      </c>
      <c r="C268" s="33" t="s">
        <v>121</v>
      </c>
      <c r="D268" s="35">
        <v>1</v>
      </c>
    </row>
    <row r="269" spans="1:5" ht="13.5">
      <c r="A269" s="70">
        <v>267</v>
      </c>
      <c r="B269" s="112" t="s">
        <v>430</v>
      </c>
      <c r="E269" s="110">
        <v>1</v>
      </c>
    </row>
    <row r="270" spans="1:4" ht="12.75">
      <c r="A270" s="70">
        <v>268</v>
      </c>
      <c r="C270" s="76" t="s">
        <v>122</v>
      </c>
      <c r="D270" s="45">
        <f>SUM(D264:D269)</f>
        <v>6</v>
      </c>
    </row>
    <row r="271" spans="1:4" ht="13.5">
      <c r="A271" s="70"/>
      <c r="B271" s="74" t="s">
        <v>431</v>
      </c>
      <c r="C271" s="76"/>
      <c r="D271" s="45"/>
    </row>
    <row r="272" spans="1:4" ht="13.5">
      <c r="A272" s="70"/>
      <c r="B272" s="68" t="s">
        <v>329</v>
      </c>
      <c r="C272" s="76" t="s">
        <v>225</v>
      </c>
      <c r="D272" s="45">
        <v>1</v>
      </c>
    </row>
    <row r="273" spans="1:4" ht="13.5">
      <c r="A273" s="70"/>
      <c r="B273" s="68" t="s">
        <v>432</v>
      </c>
      <c r="C273" s="76"/>
      <c r="D273" s="45">
        <v>1</v>
      </c>
    </row>
    <row r="274" spans="1:4" ht="13.5">
      <c r="A274" s="70"/>
      <c r="B274" s="68" t="s">
        <v>433</v>
      </c>
      <c r="C274" s="76"/>
      <c r="D274" s="45"/>
    </row>
    <row r="275" spans="1:4" ht="12.75">
      <c r="A275" s="70"/>
      <c r="B275" t="s">
        <v>363</v>
      </c>
      <c r="C275"/>
      <c r="D275" s="45"/>
    </row>
    <row r="276" spans="1:4" ht="13.5">
      <c r="A276" s="70"/>
      <c r="B276" s="68" t="s">
        <v>345</v>
      </c>
      <c r="C276" s="76" t="s">
        <v>315</v>
      </c>
      <c r="D276" s="45">
        <v>3</v>
      </c>
    </row>
    <row r="277" spans="1:4" ht="13.5">
      <c r="A277" s="70"/>
      <c r="B277" s="68" t="s">
        <v>347</v>
      </c>
      <c r="C277" s="76" t="s">
        <v>209</v>
      </c>
      <c r="D277" s="45">
        <v>9</v>
      </c>
    </row>
    <row r="278" spans="1:4" ht="13.5">
      <c r="A278" s="70"/>
      <c r="B278" s="68" t="s">
        <v>434</v>
      </c>
      <c r="C278" s="76" t="s">
        <v>324</v>
      </c>
      <c r="D278" s="45">
        <v>9</v>
      </c>
    </row>
    <row r="279" spans="1:4" ht="13.5">
      <c r="A279" s="70"/>
      <c r="B279" s="68" t="s">
        <v>435</v>
      </c>
      <c r="C279" s="76" t="s">
        <v>121</v>
      </c>
      <c r="D279" s="45">
        <v>30</v>
      </c>
    </row>
    <row r="280" spans="1:4" ht="13.5">
      <c r="A280" s="70"/>
      <c r="B280" s="68" t="s">
        <v>318</v>
      </c>
      <c r="C280" s="76" t="s">
        <v>121</v>
      </c>
      <c r="D280" s="45">
        <v>3</v>
      </c>
    </row>
    <row r="281" spans="1:5" ht="13.5">
      <c r="A281" s="70"/>
      <c r="B281" s="68" t="s">
        <v>266</v>
      </c>
      <c r="C281" s="76"/>
      <c r="D281" s="45"/>
      <c r="E281" s="86">
        <v>3</v>
      </c>
    </row>
    <row r="282" spans="1:5" ht="13.5">
      <c r="A282" s="70"/>
      <c r="B282" s="68" t="s">
        <v>260</v>
      </c>
      <c r="C282" s="76"/>
      <c r="D282" s="45"/>
      <c r="E282" s="35">
        <v>9</v>
      </c>
    </row>
    <row r="283" spans="1:4" ht="12.75">
      <c r="A283" s="70"/>
      <c r="C283" s="76" t="s">
        <v>122</v>
      </c>
      <c r="D283" s="45">
        <f>SUM(D272:D282)</f>
        <v>56</v>
      </c>
    </row>
    <row r="284" spans="1:4" ht="12.75">
      <c r="A284" s="70"/>
      <c r="C284" s="76"/>
      <c r="D284" s="45"/>
    </row>
    <row r="285" spans="1:5" ht="12.75">
      <c r="A285" s="70"/>
      <c r="C285" s="116" t="s">
        <v>436</v>
      </c>
      <c r="D285" s="117">
        <f>SUM(D270+D262+D203+D180+D163+D145+D136+D97)+D283</f>
        <v>649</v>
      </c>
      <c r="E285" s="35" t="s">
        <v>2</v>
      </c>
    </row>
    <row r="286" ht="12.75">
      <c r="A286" s="70"/>
    </row>
    <row r="287" ht="12.75">
      <c r="A287" s="70"/>
    </row>
    <row r="288" ht="12.75">
      <c r="A288" s="70"/>
    </row>
    <row r="289" spans="1:2" ht="13.5">
      <c r="A289" s="70">
        <v>269</v>
      </c>
      <c r="B289" s="92" t="s">
        <v>361</v>
      </c>
    </row>
    <row r="290" spans="1:4" ht="13.5">
      <c r="A290" s="70">
        <v>270</v>
      </c>
      <c r="B290" s="93" t="s">
        <v>329</v>
      </c>
      <c r="C290" s="33" t="s">
        <v>225</v>
      </c>
      <c r="D290" s="35">
        <v>1</v>
      </c>
    </row>
    <row r="291" spans="1:4" ht="13.5">
      <c r="A291" s="70">
        <v>271</v>
      </c>
      <c r="B291" s="93" t="s">
        <v>330</v>
      </c>
      <c r="C291" s="33" t="s">
        <v>331</v>
      </c>
      <c r="D291" s="35">
        <v>1</v>
      </c>
    </row>
    <row r="292" spans="1:4" ht="13.5">
      <c r="A292" s="70">
        <v>272</v>
      </c>
      <c r="B292" s="93" t="s">
        <v>332</v>
      </c>
      <c r="C292" s="33" t="s">
        <v>289</v>
      </c>
      <c r="D292" s="35">
        <v>1</v>
      </c>
    </row>
    <row r="293" spans="1:4" ht="13.5">
      <c r="A293" s="70">
        <v>273</v>
      </c>
      <c r="B293" s="93" t="s">
        <v>334</v>
      </c>
      <c r="C293" s="33" t="s">
        <v>334</v>
      </c>
      <c r="D293" s="35">
        <v>1</v>
      </c>
    </row>
    <row r="294" spans="2:4" ht="12.75">
      <c r="B294" s="93"/>
      <c r="C294" s="76" t="s">
        <v>122</v>
      </c>
      <c r="D294" s="45">
        <f>SUM(D290:D293)</f>
        <v>4</v>
      </c>
    </row>
    <row r="295" ht="13.5">
      <c r="B295" s="94" t="s">
        <v>362</v>
      </c>
    </row>
    <row r="296" ht="13.5">
      <c r="B296" s="93" t="s">
        <v>363</v>
      </c>
    </row>
    <row r="297" spans="2:4" ht="13.5">
      <c r="B297" s="93" t="s">
        <v>345</v>
      </c>
      <c r="C297" s="33" t="s">
        <v>289</v>
      </c>
      <c r="D297" s="35">
        <v>1</v>
      </c>
    </row>
    <row r="298" spans="2:4" ht="13.5">
      <c r="B298" s="93" t="s">
        <v>364</v>
      </c>
      <c r="C298" s="33" t="s">
        <v>315</v>
      </c>
      <c r="D298" s="42">
        <v>1</v>
      </c>
    </row>
    <row r="299" spans="2:4" ht="13.5">
      <c r="B299" s="93" t="s">
        <v>347</v>
      </c>
      <c r="C299" s="33" t="s">
        <v>229</v>
      </c>
      <c r="D299" s="35">
        <v>2</v>
      </c>
    </row>
    <row r="300" spans="2:4" ht="25.5">
      <c r="B300" s="93" t="s">
        <v>365</v>
      </c>
      <c r="C300" s="33" t="s">
        <v>209</v>
      </c>
      <c r="D300" s="42">
        <v>3</v>
      </c>
    </row>
    <row r="301" spans="2:4" ht="13.5">
      <c r="B301" s="93" t="s">
        <v>366</v>
      </c>
      <c r="C301" s="33" t="s">
        <v>324</v>
      </c>
      <c r="D301" s="42">
        <v>3</v>
      </c>
    </row>
    <row r="302" spans="2:4" ht="13.5">
      <c r="B302" s="93" t="s">
        <v>367</v>
      </c>
      <c r="C302" s="33" t="s">
        <v>121</v>
      </c>
      <c r="D302" s="42">
        <v>6</v>
      </c>
    </row>
    <row r="303" spans="2:5" ht="13.5">
      <c r="B303" s="93" t="s">
        <v>368</v>
      </c>
      <c r="E303" s="42">
        <v>6</v>
      </c>
    </row>
    <row r="304" spans="2:4" ht="12.75">
      <c r="B304" s="93"/>
      <c r="C304" s="76" t="s">
        <v>122</v>
      </c>
      <c r="D304" s="45">
        <f>SUM(D297:D303)</f>
        <v>16</v>
      </c>
    </row>
    <row r="305" spans="2:4" ht="12.75">
      <c r="B305" s="93"/>
      <c r="C305" s="76" t="s">
        <v>353</v>
      </c>
      <c r="D305" s="45">
        <f>D304*3</f>
        <v>48</v>
      </c>
    </row>
    <row r="306" spans="2:4" ht="12.75">
      <c r="B306" s="93"/>
      <c r="C306" s="76" t="s">
        <v>356</v>
      </c>
      <c r="D306" s="45">
        <f>D305+D294</f>
        <v>52</v>
      </c>
    </row>
  </sheetData>
  <sheetProtection selectLockedCells="1" selectUnlockedCells="1"/>
  <mergeCells count="5">
    <mergeCell ref="D44:U44"/>
    <mergeCell ref="H45:O45"/>
    <mergeCell ref="P45:U45"/>
    <mergeCell ref="H47:O47"/>
    <mergeCell ref="P47:U47"/>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5.xml><?xml version="1.0" encoding="utf-8"?>
<worksheet xmlns="http://schemas.openxmlformats.org/spreadsheetml/2006/main" xmlns:r="http://schemas.openxmlformats.org/officeDocument/2006/relationships">
  <sheetPr>
    <tabColor indexed="38"/>
  </sheetPr>
  <dimension ref="A1:V131"/>
  <sheetViews>
    <sheetView zoomScale="75" zoomScaleNormal="75" workbookViewId="0" topLeftCell="A1">
      <selection activeCell="D16" sqref="D16"/>
    </sheetView>
  </sheetViews>
  <sheetFormatPr defaultColWidth="12.57421875" defaultRowHeight="15"/>
  <cols>
    <col min="1" max="1" width="5.00390625" style="48" customWidth="1"/>
    <col min="2" max="2" width="25.8515625" style="48" customWidth="1"/>
    <col min="3" max="3" width="35.8515625" style="48" customWidth="1"/>
    <col min="4" max="4" width="12.8515625" style="124" customWidth="1"/>
    <col min="5" max="5" width="11.00390625" style="124" customWidth="1"/>
    <col min="6" max="6" width="8.57421875" style="48" customWidth="1"/>
    <col min="7" max="15" width="5.28125" style="48" customWidth="1"/>
    <col min="16" max="16384" width="12.8515625" style="48" customWidth="1"/>
  </cols>
  <sheetData>
    <row r="1" spans="1:3" ht="17.25">
      <c r="A1" s="33" t="s">
        <v>100</v>
      </c>
      <c r="B1" s="36" t="s">
        <v>444</v>
      </c>
      <c r="C1" s="34"/>
    </row>
    <row r="2" spans="1:3" ht="12.75">
      <c r="A2" s="33">
        <v>1</v>
      </c>
      <c r="B2" s="37" t="s">
        <v>102</v>
      </c>
      <c r="C2" s="34"/>
    </row>
    <row r="3" spans="1:3" ht="15">
      <c r="A3" s="33">
        <v>2</v>
      </c>
      <c r="B3" s="38" t="s">
        <v>445</v>
      </c>
      <c r="C3" s="34"/>
    </row>
    <row r="4" spans="1:3" ht="12.75">
      <c r="A4" s="33">
        <v>3</v>
      </c>
      <c r="B4" s="39" t="s">
        <v>104</v>
      </c>
      <c r="C4" s="34"/>
    </row>
    <row r="5" spans="1:3" ht="12.75">
      <c r="A5" s="33">
        <v>4</v>
      </c>
      <c r="B5" s="34"/>
      <c r="C5" s="34" t="s">
        <v>446</v>
      </c>
    </row>
    <row r="6" spans="1:3" ht="12.75">
      <c r="A6" s="33">
        <v>5</v>
      </c>
      <c r="B6" s="34"/>
      <c r="C6" s="34" t="s">
        <v>106</v>
      </c>
    </row>
    <row r="7" spans="1:3" ht="12.75">
      <c r="A7" s="33">
        <v>6</v>
      </c>
      <c r="B7" s="34"/>
      <c r="C7" s="34" t="s">
        <v>447</v>
      </c>
    </row>
    <row r="8" spans="1:3" ht="12.75">
      <c r="A8" s="33">
        <v>7</v>
      </c>
      <c r="B8" s="34"/>
      <c r="C8" s="34" t="s">
        <v>448</v>
      </c>
    </row>
    <row r="9" spans="1:3" ht="12.75">
      <c r="A9" s="33">
        <v>8</v>
      </c>
      <c r="B9" s="34"/>
      <c r="C9" s="34" t="s">
        <v>449</v>
      </c>
    </row>
    <row r="10" spans="1:3" ht="12.75">
      <c r="A10" s="33">
        <v>9</v>
      </c>
      <c r="B10" s="34"/>
      <c r="C10" s="34" t="s">
        <v>450</v>
      </c>
    </row>
    <row r="11" spans="1:3" ht="12.75">
      <c r="A11" s="33">
        <v>10</v>
      </c>
      <c r="B11" s="34"/>
      <c r="C11" s="34" t="s">
        <v>451</v>
      </c>
    </row>
    <row r="12" spans="1:3" ht="12.75">
      <c r="A12" s="33">
        <v>11</v>
      </c>
      <c r="B12" s="34"/>
      <c r="C12" s="34" t="s">
        <v>452</v>
      </c>
    </row>
    <row r="13" spans="1:3" ht="12.75">
      <c r="A13" s="33">
        <v>12</v>
      </c>
      <c r="B13" s="34"/>
      <c r="C13" s="34" t="s">
        <v>453</v>
      </c>
    </row>
    <row r="14" spans="1:3" ht="12.75">
      <c r="A14" s="33">
        <v>13</v>
      </c>
      <c r="B14" s="34"/>
      <c r="C14" s="34" t="s">
        <v>2</v>
      </c>
    </row>
    <row r="15" spans="1:3" ht="12.75">
      <c r="A15" s="33">
        <v>14</v>
      </c>
      <c r="B15" s="34"/>
      <c r="C15" s="34"/>
    </row>
    <row r="16" spans="1:5" ht="12.75">
      <c r="A16" s="33">
        <v>15</v>
      </c>
      <c r="B16" s="39" t="s">
        <v>117</v>
      </c>
      <c r="C16" s="34"/>
      <c r="D16" s="40" t="s">
        <v>454</v>
      </c>
      <c r="E16" s="40" t="s">
        <v>116</v>
      </c>
    </row>
    <row r="17" spans="1:5" ht="12.75">
      <c r="A17" s="33">
        <v>16</v>
      </c>
      <c r="B17" s="34"/>
      <c r="C17" s="34" t="s">
        <v>119</v>
      </c>
      <c r="D17" s="124" t="s">
        <v>2</v>
      </c>
      <c r="E17" s="124" t="s">
        <v>2</v>
      </c>
    </row>
    <row r="18" spans="1:5" ht="12.75">
      <c r="A18" s="33">
        <v>17</v>
      </c>
      <c r="B18" s="34"/>
      <c r="C18" s="34" t="s">
        <v>19</v>
      </c>
      <c r="D18" s="124">
        <v>23</v>
      </c>
      <c r="E18" s="124">
        <v>23</v>
      </c>
    </row>
    <row r="19" spans="1:5" ht="12.75">
      <c r="A19" s="33">
        <v>18</v>
      </c>
      <c r="B19" s="34"/>
      <c r="C19" s="34" t="s">
        <v>120</v>
      </c>
      <c r="D19" s="124">
        <v>47</v>
      </c>
      <c r="E19" s="124">
        <v>47</v>
      </c>
    </row>
    <row r="20" spans="1:5" ht="12.75">
      <c r="A20" s="33">
        <v>19</v>
      </c>
      <c r="B20" s="34"/>
      <c r="C20" s="34" t="s">
        <v>121</v>
      </c>
      <c r="D20" s="124">
        <v>133</v>
      </c>
      <c r="E20" s="124">
        <v>127</v>
      </c>
    </row>
    <row r="21" spans="1:5" ht="12.75">
      <c r="A21" s="33">
        <v>20</v>
      </c>
      <c r="B21" s="34"/>
      <c r="C21" s="44" t="s">
        <v>122</v>
      </c>
      <c r="D21" s="45">
        <v>203</v>
      </c>
      <c r="E21" s="45">
        <f>SUM(E17:E20)</f>
        <v>197</v>
      </c>
    </row>
    <row r="22" spans="1:3" ht="12.75">
      <c r="A22" s="33">
        <v>21</v>
      </c>
      <c r="B22" s="39" t="s">
        <v>123</v>
      </c>
      <c r="C22" s="34"/>
    </row>
    <row r="23" spans="1:3" ht="12.75">
      <c r="A23" s="33">
        <v>22</v>
      </c>
      <c r="B23" s="34" t="s">
        <v>124</v>
      </c>
      <c r="C23" s="34"/>
    </row>
    <row r="24" spans="1:4" ht="12.75">
      <c r="A24" s="33">
        <v>23</v>
      </c>
      <c r="B24" s="34"/>
      <c r="C24" s="34" t="s">
        <v>455</v>
      </c>
      <c r="D24" s="124">
        <v>4</v>
      </c>
    </row>
    <row r="25" spans="1:4" ht="12.75">
      <c r="A25" s="33">
        <v>24</v>
      </c>
      <c r="B25"/>
      <c r="C25" s="34" t="s">
        <v>259</v>
      </c>
      <c r="D25" s="124">
        <v>12</v>
      </c>
    </row>
    <row r="26" spans="1:4" ht="12.75">
      <c r="A26" s="33">
        <v>25</v>
      </c>
      <c r="B26" s="34"/>
      <c r="C26" s="34" t="s">
        <v>456</v>
      </c>
      <c r="D26" s="124">
        <v>1</v>
      </c>
    </row>
    <row r="27" spans="1:4" ht="12.75">
      <c r="A27" s="33">
        <v>26</v>
      </c>
      <c r="B27" s="34" t="s">
        <v>126</v>
      </c>
      <c r="C27" s="34" t="s">
        <v>266</v>
      </c>
      <c r="D27" s="46">
        <v>15</v>
      </c>
    </row>
    <row r="28" spans="1:4" ht="12.75">
      <c r="A28" s="33">
        <v>27</v>
      </c>
      <c r="B28" s="34"/>
      <c r="C28" s="34" t="s">
        <v>267</v>
      </c>
      <c r="D28" s="124">
        <v>5</v>
      </c>
    </row>
    <row r="29" spans="1:4" ht="12.75">
      <c r="A29" s="33">
        <v>28</v>
      </c>
      <c r="B29" s="34"/>
      <c r="C29" s="34" t="s">
        <v>272</v>
      </c>
      <c r="D29" s="124">
        <v>1</v>
      </c>
    </row>
    <row r="30" spans="1:4" ht="12.75">
      <c r="A30" s="33">
        <v>29</v>
      </c>
      <c r="D30" s="46">
        <f>SUM(D27:D28)</f>
        <v>20</v>
      </c>
    </row>
    <row r="31" spans="1:21" s="34" customFormat="1" ht="12.75">
      <c r="A31" s="33">
        <v>30</v>
      </c>
      <c r="B31" s="76" t="s">
        <v>445</v>
      </c>
      <c r="C31" s="33"/>
      <c r="D31" s="35"/>
      <c r="E31" s="35"/>
      <c r="F31" s="35"/>
      <c r="G31" s="35"/>
      <c r="H31" s="35"/>
      <c r="I31" s="35"/>
      <c r="J31" s="35"/>
      <c r="K31" s="35"/>
      <c r="L31" s="35"/>
      <c r="M31" s="35"/>
      <c r="N31" s="35"/>
      <c r="O31" s="35"/>
      <c r="P31" s="35"/>
      <c r="Q31" s="35"/>
      <c r="R31" s="35"/>
      <c r="S31" s="35"/>
      <c r="T31" s="35"/>
      <c r="U31" s="35"/>
    </row>
    <row r="32" spans="1:21" s="34" customFormat="1" ht="25.5">
      <c r="A32" s="33">
        <v>31</v>
      </c>
      <c r="B32" s="68" t="s">
        <v>135</v>
      </c>
      <c r="C32" s="80"/>
      <c r="D32" s="35" t="s">
        <v>3</v>
      </c>
      <c r="E32" s="35"/>
      <c r="F32" s="35"/>
      <c r="G32" s="35"/>
      <c r="H32" s="35"/>
      <c r="I32" s="35"/>
      <c r="J32" s="35"/>
      <c r="K32" s="35"/>
      <c r="L32" s="35"/>
      <c r="M32" s="35"/>
      <c r="N32" s="35"/>
      <c r="O32" s="35"/>
      <c r="P32" s="35"/>
      <c r="Q32" s="35"/>
      <c r="R32" s="35"/>
      <c r="S32" s="35"/>
      <c r="T32" s="35"/>
      <c r="U32" s="35"/>
    </row>
    <row r="33" spans="1:22" s="34" customFormat="1" ht="12.75" customHeight="1">
      <c r="A33" s="33">
        <v>32</v>
      </c>
      <c r="B33" s="68"/>
      <c r="C33" s="33" t="s">
        <v>136</v>
      </c>
      <c r="D33" s="35"/>
      <c r="E33"/>
      <c r="F33" s="35"/>
      <c r="G33" s="35"/>
      <c r="H33" s="49" t="s">
        <v>137</v>
      </c>
      <c r="I33" s="49"/>
      <c r="J33" s="49"/>
      <c r="K33" s="49"/>
      <c r="L33" s="49"/>
      <c r="M33" s="49"/>
      <c r="N33" s="49"/>
      <c r="O33" s="49"/>
      <c r="P33" s="51" t="s">
        <v>139</v>
      </c>
      <c r="Q33" s="51"/>
      <c r="R33" s="51"/>
      <c r="S33" s="51"/>
      <c r="T33" s="51"/>
      <c r="U33" s="51"/>
      <c r="V33" s="51"/>
    </row>
    <row r="34" spans="1:21" s="34" customFormat="1" ht="39.75">
      <c r="A34" s="33">
        <v>33</v>
      </c>
      <c r="B34" s="68"/>
      <c r="C34" s="68"/>
      <c r="D34" s="51" t="s">
        <v>138</v>
      </c>
      <c r="E34" s="51" t="s">
        <v>273</v>
      </c>
      <c r="F34" s="51" t="s">
        <v>140</v>
      </c>
      <c r="G34" s="51" t="s">
        <v>141</v>
      </c>
      <c r="H34" s="52" t="s">
        <v>142</v>
      </c>
      <c r="I34" s="52" t="s">
        <v>143</v>
      </c>
      <c r="J34" s="52" t="s">
        <v>144</v>
      </c>
      <c r="K34" s="53" t="s">
        <v>145</v>
      </c>
      <c r="L34" s="53" t="s">
        <v>146</v>
      </c>
      <c r="M34" s="53" t="s">
        <v>147</v>
      </c>
      <c r="N34" s="53" t="s">
        <v>148</v>
      </c>
      <c r="O34" s="53" t="s">
        <v>149</v>
      </c>
      <c r="P34" s="49" t="s">
        <v>24</v>
      </c>
      <c r="Q34" s="35" t="s">
        <v>274</v>
      </c>
      <c r="R34" s="35" t="s">
        <v>275</v>
      </c>
      <c r="S34" s="49" t="s">
        <v>276</v>
      </c>
      <c r="T34" s="49" t="s">
        <v>277</v>
      </c>
      <c r="U34" s="49" t="s">
        <v>278</v>
      </c>
    </row>
    <row r="35" spans="1:22" s="34" customFormat="1" ht="13.5">
      <c r="A35" s="33">
        <v>34</v>
      </c>
      <c r="B35" s="50">
        <v>1</v>
      </c>
      <c r="C35" s="35">
        <v>2</v>
      </c>
      <c r="D35" s="35">
        <v>3</v>
      </c>
      <c r="E35"/>
      <c r="F35" s="35">
        <v>4</v>
      </c>
      <c r="G35" s="35">
        <v>5</v>
      </c>
      <c r="H35" s="35">
        <v>6</v>
      </c>
      <c r="I35" s="35"/>
      <c r="J35" s="35"/>
      <c r="K35" s="35"/>
      <c r="L35" s="35"/>
      <c r="M35" s="35"/>
      <c r="N35" s="35"/>
      <c r="O35" s="35"/>
      <c r="P35" s="35">
        <v>7</v>
      </c>
      <c r="Q35" s="35"/>
      <c r="R35" s="35"/>
      <c r="S35" s="35"/>
      <c r="T35" s="35"/>
      <c r="U35" s="35"/>
      <c r="V35" s="35"/>
    </row>
    <row r="36" spans="1:3" ht="12.75">
      <c r="A36" s="33">
        <v>35</v>
      </c>
      <c r="B36" s="39" t="s">
        <v>446</v>
      </c>
      <c r="C36" s="125" t="s">
        <v>2</v>
      </c>
    </row>
    <row r="37" spans="1:4" ht="12.75">
      <c r="A37" s="33">
        <v>36</v>
      </c>
      <c r="B37" s="48" t="s">
        <v>280</v>
      </c>
      <c r="C37" s="48" t="s">
        <v>167</v>
      </c>
      <c r="D37" s="124">
        <v>1</v>
      </c>
    </row>
    <row r="38" spans="1:4" ht="12.75">
      <c r="A38" s="33">
        <v>37</v>
      </c>
      <c r="B38" s="48" t="s">
        <v>154</v>
      </c>
      <c r="C38" s="48" t="s">
        <v>281</v>
      </c>
      <c r="D38" s="124">
        <v>1</v>
      </c>
    </row>
    <row r="39" spans="1:4" ht="12.75">
      <c r="A39" s="33">
        <v>38</v>
      </c>
      <c r="B39" s="48" t="s">
        <v>457</v>
      </c>
      <c r="C39" s="48" t="s">
        <v>173</v>
      </c>
      <c r="D39" s="124">
        <v>1</v>
      </c>
    </row>
    <row r="40" spans="1:4" ht="12.75">
      <c r="A40" s="33">
        <v>39</v>
      </c>
      <c r="C40" s="47" t="s">
        <v>122</v>
      </c>
      <c r="D40" s="45">
        <f>SUM(D37:D39)</f>
        <v>3</v>
      </c>
    </row>
    <row r="41" spans="1:2" ht="12.75">
      <c r="A41" s="33">
        <v>40</v>
      </c>
      <c r="B41" s="39" t="s">
        <v>106</v>
      </c>
    </row>
    <row r="42" spans="1:4" ht="12.75">
      <c r="A42" s="33">
        <v>41</v>
      </c>
      <c r="B42" s="48" t="s">
        <v>458</v>
      </c>
      <c r="C42" s="48" t="s">
        <v>173</v>
      </c>
      <c r="D42" s="124">
        <v>1</v>
      </c>
    </row>
    <row r="43" spans="1:4" ht="12.75">
      <c r="A43" s="33">
        <v>42</v>
      </c>
      <c r="B43" s="48" t="s">
        <v>459</v>
      </c>
      <c r="C43" s="48" t="s">
        <v>460</v>
      </c>
      <c r="D43" s="124">
        <v>1</v>
      </c>
    </row>
    <row r="44" spans="1:4" ht="12.75">
      <c r="A44" s="33">
        <v>43</v>
      </c>
      <c r="B44" s="48" t="s">
        <v>292</v>
      </c>
      <c r="C44" s="48" t="s">
        <v>293</v>
      </c>
      <c r="D44" s="124">
        <v>1</v>
      </c>
    </row>
    <row r="45" spans="1:4" ht="12.75">
      <c r="A45" s="33">
        <v>44</v>
      </c>
      <c r="C45" s="47" t="s">
        <v>122</v>
      </c>
      <c r="D45" s="45">
        <f>SUM(D42:D44)</f>
        <v>3</v>
      </c>
    </row>
    <row r="46" spans="1:2" ht="12.75">
      <c r="A46" s="33">
        <v>45</v>
      </c>
      <c r="B46" s="39" t="s">
        <v>447</v>
      </c>
    </row>
    <row r="47" spans="1:4" ht="25.5">
      <c r="A47" s="33">
        <v>46</v>
      </c>
      <c r="B47" s="54" t="s">
        <v>461</v>
      </c>
      <c r="C47" s="48" t="s">
        <v>173</v>
      </c>
      <c r="D47" s="124">
        <v>1</v>
      </c>
    </row>
    <row r="48" spans="1:4" ht="25.5">
      <c r="A48" s="33">
        <v>47</v>
      </c>
      <c r="B48" s="54" t="s">
        <v>462</v>
      </c>
      <c r="C48" s="48" t="s">
        <v>214</v>
      </c>
      <c r="D48" s="124">
        <v>1</v>
      </c>
    </row>
    <row r="49" spans="1:4" ht="13.5">
      <c r="A49" s="33">
        <v>48</v>
      </c>
      <c r="B49" s="54" t="s">
        <v>463</v>
      </c>
      <c r="C49" s="48" t="s">
        <v>219</v>
      </c>
      <c r="D49" s="124">
        <v>1</v>
      </c>
    </row>
    <row r="50" spans="1:4" ht="25.5">
      <c r="A50" s="33">
        <v>49</v>
      </c>
      <c r="B50" s="126" t="s">
        <v>464</v>
      </c>
      <c r="C50" s="48" t="s">
        <v>465</v>
      </c>
      <c r="D50" s="124">
        <v>1</v>
      </c>
    </row>
    <row r="51" spans="1:4" ht="12.75">
      <c r="A51" s="33">
        <v>50</v>
      </c>
      <c r="B51" s="54"/>
      <c r="C51" s="47" t="s">
        <v>122</v>
      </c>
      <c r="D51" s="45">
        <f>SUM(D47:D50)</f>
        <v>4</v>
      </c>
    </row>
    <row r="52" spans="1:2" ht="12.75">
      <c r="A52" s="33">
        <v>51</v>
      </c>
      <c r="B52" s="39" t="s">
        <v>466</v>
      </c>
    </row>
    <row r="53" spans="1:4" ht="13.5">
      <c r="A53" s="33">
        <v>52</v>
      </c>
      <c r="B53" s="54" t="s">
        <v>467</v>
      </c>
      <c r="C53" s="48" t="s">
        <v>289</v>
      </c>
      <c r="D53" s="124">
        <v>1</v>
      </c>
    </row>
    <row r="54" spans="1:4" ht="13.5">
      <c r="A54" s="33">
        <v>53</v>
      </c>
      <c r="B54" s="54" t="s">
        <v>314</v>
      </c>
      <c r="C54" s="48" t="s">
        <v>468</v>
      </c>
      <c r="D54" s="124">
        <v>1</v>
      </c>
    </row>
    <row r="55" spans="1:4" ht="13.5">
      <c r="A55" s="33">
        <v>54</v>
      </c>
      <c r="B55" s="54" t="s">
        <v>469</v>
      </c>
      <c r="C55" s="48" t="s">
        <v>468</v>
      </c>
      <c r="D55" s="124">
        <v>1</v>
      </c>
    </row>
    <row r="56" spans="1:4" ht="13.5">
      <c r="A56" s="33">
        <v>55</v>
      </c>
      <c r="B56" s="54" t="s">
        <v>470</v>
      </c>
      <c r="C56" s="80" t="s">
        <v>471</v>
      </c>
      <c r="D56" s="124">
        <v>2</v>
      </c>
    </row>
    <row r="57" spans="1:4" ht="13.5">
      <c r="A57" s="33">
        <v>56</v>
      </c>
      <c r="B57" s="54" t="s">
        <v>323</v>
      </c>
      <c r="C57" s="48" t="s">
        <v>324</v>
      </c>
      <c r="D57" s="124">
        <v>4</v>
      </c>
    </row>
    <row r="58" spans="1:4" ht="13.5">
      <c r="A58" s="33">
        <v>57</v>
      </c>
      <c r="B58" s="54" t="s">
        <v>325</v>
      </c>
      <c r="C58" s="48" t="s">
        <v>472</v>
      </c>
      <c r="D58" s="124">
        <v>4</v>
      </c>
    </row>
    <row r="59" spans="1:4" ht="13.5">
      <c r="A59" s="33">
        <v>58</v>
      </c>
      <c r="B59" s="54" t="s">
        <v>318</v>
      </c>
      <c r="C59" s="48" t="s">
        <v>472</v>
      </c>
      <c r="D59" s="124">
        <v>1</v>
      </c>
    </row>
    <row r="60" spans="1:5" ht="12.75">
      <c r="A60" s="33">
        <v>59</v>
      </c>
      <c r="B60" s="48" t="s">
        <v>456</v>
      </c>
      <c r="E60" s="124">
        <v>1</v>
      </c>
    </row>
    <row r="61" spans="1:5" ht="12.75">
      <c r="A61" s="33">
        <v>60</v>
      </c>
      <c r="B61" s="48" t="s">
        <v>266</v>
      </c>
      <c r="E61" s="124">
        <v>1</v>
      </c>
    </row>
    <row r="62" spans="1:4" ht="12.75">
      <c r="A62" s="33">
        <v>61</v>
      </c>
      <c r="C62" s="47" t="s">
        <v>122</v>
      </c>
      <c r="D62" s="45">
        <f>SUM(D53:D61)</f>
        <v>14</v>
      </c>
    </row>
    <row r="63" spans="1:2" ht="12.75">
      <c r="A63" s="33">
        <v>62</v>
      </c>
      <c r="B63" s="39" t="s">
        <v>473</v>
      </c>
    </row>
    <row r="64" spans="1:2" ht="12.75">
      <c r="A64" s="33">
        <v>63</v>
      </c>
      <c r="B64" s="48" t="s">
        <v>474</v>
      </c>
    </row>
    <row r="65" spans="1:4" ht="12.75">
      <c r="A65" s="33">
        <v>64</v>
      </c>
      <c r="B65" s="48" t="s">
        <v>329</v>
      </c>
      <c r="C65" s="48" t="s">
        <v>460</v>
      </c>
      <c r="D65" s="124">
        <v>1</v>
      </c>
    </row>
    <row r="66" spans="1:4" ht="12.75">
      <c r="A66" s="33">
        <v>65</v>
      </c>
      <c r="B66" s="48" t="s">
        <v>154</v>
      </c>
      <c r="C66" s="48" t="s">
        <v>331</v>
      </c>
      <c r="D66" s="124">
        <v>1</v>
      </c>
    </row>
    <row r="67" spans="1:4" ht="12.75">
      <c r="A67" s="33">
        <v>66</v>
      </c>
      <c r="B67" s="48" t="s">
        <v>475</v>
      </c>
      <c r="C67" s="48" t="s">
        <v>289</v>
      </c>
      <c r="D67" s="124">
        <v>1</v>
      </c>
    </row>
    <row r="68" spans="1:4" ht="12.75">
      <c r="A68" s="33">
        <v>67</v>
      </c>
      <c r="B68" s="48" t="s">
        <v>334</v>
      </c>
      <c r="C68" s="48" t="s">
        <v>334</v>
      </c>
      <c r="D68" s="124">
        <v>1</v>
      </c>
    </row>
    <row r="69" spans="1:4" ht="12.75">
      <c r="A69" s="33">
        <v>68</v>
      </c>
      <c r="B69" s="48" t="s">
        <v>323</v>
      </c>
      <c r="C69" s="48" t="s">
        <v>324</v>
      </c>
      <c r="D69" s="124">
        <v>1</v>
      </c>
    </row>
    <row r="70" spans="1:4" ht="12.75">
      <c r="A70" s="33">
        <v>69</v>
      </c>
      <c r="B70" s="48" t="s">
        <v>325</v>
      </c>
      <c r="C70" s="48" t="s">
        <v>472</v>
      </c>
      <c r="D70" s="124">
        <v>3</v>
      </c>
    </row>
    <row r="71" spans="1:4" ht="12.75">
      <c r="A71" s="33">
        <v>70</v>
      </c>
      <c r="B71" s="47"/>
      <c r="C71" s="47" t="s">
        <v>122</v>
      </c>
      <c r="D71" s="45">
        <f>SUM(D65:D70)</f>
        <v>8</v>
      </c>
    </row>
    <row r="72" spans="1:2" ht="12.75">
      <c r="A72" s="33">
        <v>71</v>
      </c>
      <c r="B72" s="47" t="s">
        <v>476</v>
      </c>
    </row>
    <row r="73" spans="1:4" ht="12.75">
      <c r="A73" s="33">
        <v>72</v>
      </c>
      <c r="B73" s="48" t="s">
        <v>467</v>
      </c>
      <c r="C73" s="48" t="s">
        <v>289</v>
      </c>
      <c r="D73" s="124">
        <v>2</v>
      </c>
    </row>
    <row r="74" spans="1:4" ht="12.75">
      <c r="A74" s="33">
        <v>73</v>
      </c>
      <c r="B74" s="48" t="s">
        <v>477</v>
      </c>
      <c r="C74" s="48" t="s">
        <v>478</v>
      </c>
      <c r="D74" s="124">
        <v>6</v>
      </c>
    </row>
    <row r="75" spans="1:4" ht="25.5">
      <c r="A75" s="33">
        <v>74</v>
      </c>
      <c r="B75" s="54" t="s">
        <v>479</v>
      </c>
      <c r="C75" s="48" t="s">
        <v>468</v>
      </c>
      <c r="D75" s="124">
        <v>6</v>
      </c>
    </row>
    <row r="76" spans="1:4" ht="12.75">
      <c r="A76" s="33">
        <v>75</v>
      </c>
      <c r="B76" s="48" t="s">
        <v>480</v>
      </c>
      <c r="C76" s="48" t="s">
        <v>472</v>
      </c>
      <c r="D76" s="124">
        <v>24</v>
      </c>
    </row>
    <row r="77" spans="1:5" ht="12.75">
      <c r="A77" s="33">
        <v>76</v>
      </c>
      <c r="B77" s="48" t="s">
        <v>259</v>
      </c>
      <c r="E77" s="124">
        <v>6</v>
      </c>
    </row>
    <row r="78" spans="1:4" ht="12.75">
      <c r="A78" s="33">
        <v>77</v>
      </c>
      <c r="C78" s="47" t="s">
        <v>481</v>
      </c>
      <c r="D78" s="45">
        <f>SUM(D73:D77)</f>
        <v>38</v>
      </c>
    </row>
    <row r="79" spans="1:4" ht="12.75">
      <c r="A79" s="33">
        <v>78</v>
      </c>
      <c r="C79" s="47" t="s">
        <v>356</v>
      </c>
      <c r="D79" s="45">
        <f>D78+D71</f>
        <v>46</v>
      </c>
    </row>
    <row r="80" spans="1:4" ht="12.75">
      <c r="A80" s="33">
        <v>79</v>
      </c>
      <c r="C80" s="47" t="s">
        <v>482</v>
      </c>
      <c r="D80" s="45">
        <f>D79*2</f>
        <v>92</v>
      </c>
    </row>
    <row r="81" spans="1:2" ht="12.75">
      <c r="A81" s="33">
        <v>80</v>
      </c>
      <c r="B81" s="39" t="s">
        <v>483</v>
      </c>
    </row>
    <row r="82" spans="1:4" ht="12.75">
      <c r="A82" s="33">
        <v>81</v>
      </c>
      <c r="B82" s="48" t="s">
        <v>329</v>
      </c>
      <c r="C82" s="48" t="s">
        <v>460</v>
      </c>
      <c r="D82" s="124">
        <v>1</v>
      </c>
    </row>
    <row r="83" spans="1:4" ht="12.75">
      <c r="A83" s="33">
        <v>82</v>
      </c>
      <c r="B83" s="48" t="s">
        <v>154</v>
      </c>
      <c r="C83" s="48" t="s">
        <v>331</v>
      </c>
      <c r="D83" s="124">
        <v>1</v>
      </c>
    </row>
    <row r="84" spans="1:4" ht="13.5">
      <c r="A84" s="33">
        <v>83</v>
      </c>
      <c r="B84" s="54" t="s">
        <v>475</v>
      </c>
      <c r="C84" s="48" t="s">
        <v>289</v>
      </c>
      <c r="D84" s="124">
        <v>1</v>
      </c>
    </row>
    <row r="85" spans="1:4" ht="12.75">
      <c r="A85" s="33">
        <v>84</v>
      </c>
      <c r="C85" s="47" t="s">
        <v>122</v>
      </c>
      <c r="D85" s="45">
        <f>SUM(D82:D84)</f>
        <v>3</v>
      </c>
    </row>
    <row r="86" spans="1:2" ht="12.75">
      <c r="A86" s="33">
        <v>85</v>
      </c>
      <c r="B86" s="47" t="s">
        <v>333</v>
      </c>
    </row>
    <row r="87" spans="1:4" ht="12.75">
      <c r="A87" s="33">
        <v>86</v>
      </c>
      <c r="B87" s="48" t="s">
        <v>484</v>
      </c>
      <c r="C87" s="48" t="s">
        <v>334</v>
      </c>
      <c r="D87" s="124">
        <v>1</v>
      </c>
    </row>
    <row r="88" spans="1:4" ht="12.75">
      <c r="A88" s="33">
        <v>87</v>
      </c>
      <c r="B88" s="127" t="s">
        <v>485</v>
      </c>
      <c r="C88" s="48" t="s">
        <v>324</v>
      </c>
      <c r="D88" s="124">
        <v>1</v>
      </c>
    </row>
    <row r="89" spans="1:4" ht="12.75">
      <c r="A89" s="33">
        <v>88</v>
      </c>
      <c r="B89" s="127" t="s">
        <v>486</v>
      </c>
      <c r="C89" s="48" t="s">
        <v>472</v>
      </c>
      <c r="D89" s="124">
        <v>1</v>
      </c>
    </row>
    <row r="90" spans="1:4" ht="12.75">
      <c r="A90" s="33">
        <v>89</v>
      </c>
      <c r="B90" s="48" t="s">
        <v>323</v>
      </c>
      <c r="C90" s="48" t="s">
        <v>472</v>
      </c>
      <c r="D90" s="124">
        <v>2</v>
      </c>
    </row>
    <row r="91" spans="1:4" ht="12.75">
      <c r="A91" s="33">
        <v>90</v>
      </c>
      <c r="B91" s="48" t="s">
        <v>325</v>
      </c>
      <c r="C91" s="48" t="s">
        <v>472</v>
      </c>
      <c r="D91" s="124">
        <v>2</v>
      </c>
    </row>
    <row r="92" spans="1:4" ht="12.75">
      <c r="A92" s="33">
        <v>91</v>
      </c>
      <c r="C92" s="47" t="s">
        <v>122</v>
      </c>
      <c r="D92" s="45">
        <f>SUM(D87:D91)</f>
        <v>7</v>
      </c>
    </row>
    <row r="93" spans="1:2" ht="12.75">
      <c r="A93" s="33">
        <v>92</v>
      </c>
      <c r="B93" s="47" t="s">
        <v>487</v>
      </c>
    </row>
    <row r="94" spans="1:4" ht="12.75">
      <c r="A94" s="33">
        <v>93</v>
      </c>
      <c r="B94" s="48" t="s">
        <v>467</v>
      </c>
      <c r="C94" s="48" t="s">
        <v>289</v>
      </c>
      <c r="D94" s="124">
        <v>2</v>
      </c>
    </row>
    <row r="95" spans="1:4" ht="12.75">
      <c r="A95" s="33">
        <v>94</v>
      </c>
      <c r="B95" s="48" t="s">
        <v>477</v>
      </c>
      <c r="C95" s="48" t="s">
        <v>478</v>
      </c>
      <c r="D95" s="124">
        <v>4</v>
      </c>
    </row>
    <row r="96" spans="1:4" ht="25.5">
      <c r="A96" s="33">
        <v>95</v>
      </c>
      <c r="B96" s="54" t="s">
        <v>488</v>
      </c>
      <c r="C96" s="48" t="s">
        <v>468</v>
      </c>
      <c r="D96" s="124">
        <v>4</v>
      </c>
    </row>
    <row r="97" spans="1:4" ht="12.75">
      <c r="A97" s="33">
        <v>96</v>
      </c>
      <c r="B97" s="48" t="s">
        <v>489</v>
      </c>
      <c r="D97" s="124">
        <v>20</v>
      </c>
    </row>
    <row r="98" spans="1:5" ht="12.75">
      <c r="A98" s="33">
        <v>97</v>
      </c>
      <c r="B98" s="48" t="s">
        <v>455</v>
      </c>
      <c r="D98"/>
      <c r="E98" s="124">
        <v>4</v>
      </c>
    </row>
    <row r="99" spans="1:4" ht="12.75">
      <c r="A99" s="33">
        <v>98</v>
      </c>
      <c r="C99" s="47" t="s">
        <v>376</v>
      </c>
      <c r="D99" s="45">
        <f>SUM(D94:D97)</f>
        <v>30</v>
      </c>
    </row>
    <row r="100" spans="1:4" ht="12.75">
      <c r="A100" s="33">
        <v>99</v>
      </c>
      <c r="C100" s="47" t="s">
        <v>356</v>
      </c>
      <c r="D100" s="45">
        <f>SUM(D99+D92+D85)</f>
        <v>40</v>
      </c>
    </row>
    <row r="101" spans="1:2" ht="12.75">
      <c r="A101" s="33">
        <v>100</v>
      </c>
      <c r="B101" s="39" t="s">
        <v>451</v>
      </c>
    </row>
    <row r="102" spans="1:4" ht="12.75">
      <c r="A102" s="33">
        <v>101</v>
      </c>
      <c r="B102" s="48" t="s">
        <v>490</v>
      </c>
      <c r="C102" s="48" t="s">
        <v>491</v>
      </c>
      <c r="D102" s="124">
        <v>1</v>
      </c>
    </row>
    <row r="103" spans="1:4" ht="12.75">
      <c r="A103" s="33">
        <v>102</v>
      </c>
      <c r="B103" s="48" t="s">
        <v>340</v>
      </c>
      <c r="C103" s="48" t="s">
        <v>472</v>
      </c>
      <c r="D103" s="124">
        <v>2</v>
      </c>
    </row>
    <row r="104" spans="1:4" ht="12.75">
      <c r="A104" s="33">
        <v>103</v>
      </c>
      <c r="C104" s="47" t="s">
        <v>122</v>
      </c>
      <c r="D104" s="45">
        <f>SUM(D102:D103)</f>
        <v>3</v>
      </c>
    </row>
    <row r="105" spans="1:2" ht="12.75">
      <c r="A105" s="33">
        <v>104</v>
      </c>
      <c r="B105" s="39" t="s">
        <v>492</v>
      </c>
    </row>
    <row r="106" spans="1:4" ht="25.5">
      <c r="A106" s="33">
        <v>105</v>
      </c>
      <c r="B106" s="54" t="s">
        <v>493</v>
      </c>
      <c r="C106" s="48" t="s">
        <v>494</v>
      </c>
      <c r="D106" s="124">
        <v>1</v>
      </c>
    </row>
    <row r="107" spans="1:4" ht="12.75">
      <c r="A107" s="33">
        <v>106</v>
      </c>
      <c r="B107" s="48" t="s">
        <v>495</v>
      </c>
      <c r="C107" s="48" t="s">
        <v>342</v>
      </c>
      <c r="D107" s="124">
        <v>1</v>
      </c>
    </row>
    <row r="108" spans="1:4" ht="12.75">
      <c r="A108" s="33">
        <v>107</v>
      </c>
      <c r="B108" s="48" t="s">
        <v>496</v>
      </c>
      <c r="C108" s="48" t="s">
        <v>472</v>
      </c>
      <c r="D108" s="124">
        <v>2</v>
      </c>
    </row>
    <row r="109" spans="1:4" ht="12.75">
      <c r="A109" s="33">
        <v>108</v>
      </c>
      <c r="B109" s="48" t="s">
        <v>341</v>
      </c>
      <c r="C109" s="48" t="s">
        <v>471</v>
      </c>
      <c r="D109" s="124">
        <v>1</v>
      </c>
    </row>
    <row r="110" spans="1:4" ht="12.75">
      <c r="A110" s="33">
        <v>109</v>
      </c>
      <c r="C110" s="47" t="s">
        <v>122</v>
      </c>
      <c r="D110" s="45">
        <f>SUM(D106:D109)</f>
        <v>5</v>
      </c>
    </row>
    <row r="111" spans="1:2" ht="12.75">
      <c r="A111" s="33">
        <v>110</v>
      </c>
      <c r="B111" s="39" t="s">
        <v>453</v>
      </c>
    </row>
    <row r="112" spans="1:4" ht="12.75">
      <c r="A112" s="33">
        <v>111</v>
      </c>
      <c r="B112" s="48" t="s">
        <v>467</v>
      </c>
      <c r="C112" s="48" t="s">
        <v>289</v>
      </c>
      <c r="D112" s="124">
        <v>1</v>
      </c>
    </row>
    <row r="113" spans="1:4" ht="12.75">
      <c r="A113" s="33">
        <v>112</v>
      </c>
      <c r="B113" s="48" t="s">
        <v>314</v>
      </c>
      <c r="C113" s="48" t="s">
        <v>468</v>
      </c>
      <c r="D113" s="124">
        <v>2</v>
      </c>
    </row>
    <row r="114" spans="1:4" ht="12.75">
      <c r="A114" s="33">
        <v>113</v>
      </c>
      <c r="B114" s="48" t="s">
        <v>416</v>
      </c>
      <c r="C114" s="48" t="s">
        <v>293</v>
      </c>
      <c r="D114" s="124">
        <v>1</v>
      </c>
    </row>
    <row r="115" spans="1:4" ht="12.75">
      <c r="A115" s="33">
        <v>114</v>
      </c>
      <c r="B115" s="48" t="s">
        <v>417</v>
      </c>
      <c r="C115" s="48" t="s">
        <v>472</v>
      </c>
      <c r="D115" s="124">
        <v>1</v>
      </c>
    </row>
    <row r="116" spans="1:4" ht="12.75">
      <c r="A116" s="33">
        <v>115</v>
      </c>
      <c r="B116" s="48" t="s">
        <v>318</v>
      </c>
      <c r="C116" s="48" t="s">
        <v>472</v>
      </c>
      <c r="D116" s="128">
        <v>19</v>
      </c>
    </row>
    <row r="117" spans="1:5" ht="25.5">
      <c r="A117" s="33">
        <v>116</v>
      </c>
      <c r="B117" s="54" t="s">
        <v>497</v>
      </c>
      <c r="E117" s="124">
        <v>4</v>
      </c>
    </row>
    <row r="118" spans="1:6" ht="37.5">
      <c r="A118" s="33">
        <v>117</v>
      </c>
      <c r="B118" s="129" t="s">
        <v>498</v>
      </c>
      <c r="C118" s="130"/>
      <c r="D118" s="128"/>
      <c r="E118" s="128">
        <v>0</v>
      </c>
      <c r="F118" s="128" t="s">
        <v>385</v>
      </c>
    </row>
    <row r="119" spans="1:5" ht="25.5">
      <c r="A119" s="33">
        <v>118</v>
      </c>
      <c r="B119" s="54" t="s">
        <v>499</v>
      </c>
      <c r="E119" s="124">
        <v>12</v>
      </c>
    </row>
    <row r="120" spans="1:5" ht="37.5">
      <c r="A120" s="33">
        <v>119</v>
      </c>
      <c r="B120" s="54" t="s">
        <v>500</v>
      </c>
      <c r="E120" s="128">
        <v>2</v>
      </c>
    </row>
    <row r="121" spans="1:5" ht="25.5">
      <c r="A121" s="33">
        <v>120</v>
      </c>
      <c r="B121" s="54" t="s">
        <v>501</v>
      </c>
      <c r="E121" s="128">
        <v>0</v>
      </c>
    </row>
    <row r="122" spans="1:5" ht="25.5">
      <c r="A122" s="33">
        <v>121</v>
      </c>
      <c r="B122" s="54" t="s">
        <v>502</v>
      </c>
      <c r="E122" s="124">
        <v>1</v>
      </c>
    </row>
    <row r="123" spans="1:5" ht="13.5">
      <c r="A123" s="33">
        <v>122</v>
      </c>
      <c r="B123" s="54" t="s">
        <v>272</v>
      </c>
      <c r="E123" s="124">
        <v>1</v>
      </c>
    </row>
    <row r="124" spans="1:4" ht="12.75">
      <c r="A124" s="33">
        <v>123</v>
      </c>
      <c r="C124" s="47" t="s">
        <v>122</v>
      </c>
      <c r="D124" s="45">
        <f>SUM(D112:D117)</f>
        <v>24</v>
      </c>
    </row>
    <row r="125" spans="1:4" ht="12.75">
      <c r="A125" s="33"/>
      <c r="C125" s="131" t="s">
        <v>503</v>
      </c>
      <c r="D125" s="46">
        <v>15</v>
      </c>
    </row>
    <row r="126" spans="1:7" ht="12.75">
      <c r="A126" s="33">
        <v>124</v>
      </c>
      <c r="C126" s="47" t="s">
        <v>504</v>
      </c>
      <c r="D126" s="45">
        <f>D124+D110+D104+D100+D80+D62+D51+D45+D40+D125</f>
        <v>203</v>
      </c>
      <c r="F126" s="48" t="s">
        <v>2</v>
      </c>
      <c r="G126" s="48" t="s">
        <v>2</v>
      </c>
    </row>
    <row r="127" ht="12.75">
      <c r="A127" s="33">
        <v>125</v>
      </c>
    </row>
    <row r="129" ht="12.75">
      <c r="C129" s="48" t="s">
        <v>19</v>
      </c>
    </row>
    <row r="130" ht="12.75">
      <c r="C130" s="48" t="s">
        <v>20</v>
      </c>
    </row>
    <row r="131" ht="12.75">
      <c r="C131" s="48" t="s">
        <v>472</v>
      </c>
    </row>
  </sheetData>
  <sheetProtection selectLockedCells="1" selectUnlockedCells="1"/>
  <mergeCells count="5">
    <mergeCell ref="D32:U32"/>
    <mergeCell ref="H33:O33"/>
    <mergeCell ref="P33:V33"/>
    <mergeCell ref="H35:O35"/>
    <mergeCell ref="P35:V35"/>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6.xml><?xml version="1.0" encoding="utf-8"?>
<worksheet xmlns="http://schemas.openxmlformats.org/spreadsheetml/2006/main" xmlns:r="http://schemas.openxmlformats.org/officeDocument/2006/relationships">
  <sheetPr>
    <tabColor indexed="38"/>
  </sheetPr>
  <dimension ref="A1:V177"/>
  <sheetViews>
    <sheetView zoomScale="75" zoomScaleNormal="75" workbookViewId="0" topLeftCell="A1">
      <selection activeCell="D9" sqref="D9"/>
    </sheetView>
  </sheetViews>
  <sheetFormatPr defaultColWidth="29.7109375" defaultRowHeight="15"/>
  <cols>
    <col min="1" max="1" width="4.57421875" style="34" customWidth="1"/>
    <col min="2" max="2" width="28.140625" style="34" customWidth="1"/>
    <col min="3" max="3" width="31.421875" style="34" customWidth="1"/>
    <col min="4" max="4" width="8.140625" style="35" customWidth="1"/>
    <col min="5" max="5" width="8.28125" style="35" customWidth="1"/>
    <col min="6" max="6" width="10.28125" style="34" customWidth="1"/>
    <col min="7" max="7" width="7.7109375" style="34" customWidth="1"/>
    <col min="8" max="8" width="4.8515625" style="34" customWidth="1"/>
    <col min="9" max="9" width="5.28125" style="34" customWidth="1"/>
    <col min="10" max="10" width="5.00390625" style="34" customWidth="1"/>
    <col min="11" max="11" width="4.8515625" style="34" customWidth="1"/>
    <col min="12" max="12" width="5.8515625" style="34" customWidth="1"/>
    <col min="13" max="14" width="5.57421875" style="34" customWidth="1"/>
    <col min="15" max="15" width="4.8515625" style="34" customWidth="1"/>
    <col min="16" max="22" width="11.140625" style="34" customWidth="1"/>
    <col min="23" max="16384" width="31.421875" style="34" customWidth="1"/>
  </cols>
  <sheetData>
    <row r="1" spans="1:2" ht="17.25">
      <c r="A1" s="33" t="s">
        <v>100</v>
      </c>
      <c r="B1" s="36" t="s">
        <v>505</v>
      </c>
    </row>
    <row r="2" spans="1:2" ht="12.75">
      <c r="A2" s="33">
        <v>1</v>
      </c>
      <c r="B2" s="37" t="s">
        <v>102</v>
      </c>
    </row>
    <row r="3" spans="1:2" ht="15">
      <c r="A3" s="33">
        <v>2</v>
      </c>
      <c r="B3" s="38" t="s">
        <v>506</v>
      </c>
    </row>
    <row r="4" spans="1:2" ht="12.75">
      <c r="A4" s="33">
        <v>3</v>
      </c>
      <c r="B4" s="39" t="s">
        <v>104</v>
      </c>
    </row>
    <row r="5" spans="1:3" ht="12.75">
      <c r="A5" s="33">
        <v>4</v>
      </c>
      <c r="C5" s="34" t="s">
        <v>105</v>
      </c>
    </row>
    <row r="6" spans="1:3" ht="12.75">
      <c r="A6" s="33">
        <v>5</v>
      </c>
      <c r="C6" s="34" t="s">
        <v>507</v>
      </c>
    </row>
    <row r="7" spans="1:3" ht="12.75">
      <c r="A7" s="33">
        <v>6</v>
      </c>
      <c r="C7" s="34" t="s">
        <v>508</v>
      </c>
    </row>
    <row r="8" ht="12.75">
      <c r="A8" s="33">
        <v>7</v>
      </c>
    </row>
    <row r="9" spans="1:5" ht="12.75">
      <c r="A9" s="33">
        <v>8</v>
      </c>
      <c r="B9" s="39" t="s">
        <v>117</v>
      </c>
      <c r="D9" s="40" t="s">
        <v>454</v>
      </c>
      <c r="E9" s="40" t="s">
        <v>116</v>
      </c>
    </row>
    <row r="10" spans="1:5" ht="12.75">
      <c r="A10" s="33">
        <v>9</v>
      </c>
      <c r="C10" s="34" t="s">
        <v>119</v>
      </c>
      <c r="D10" s="35">
        <v>21</v>
      </c>
      <c r="E10" s="35">
        <v>15</v>
      </c>
    </row>
    <row r="11" spans="1:5" ht="12.75">
      <c r="A11" s="33">
        <v>10</v>
      </c>
      <c r="C11" s="34" t="s">
        <v>19</v>
      </c>
      <c r="D11" s="35">
        <v>10</v>
      </c>
      <c r="E11" s="35">
        <v>10</v>
      </c>
    </row>
    <row r="12" spans="1:5" ht="12.75">
      <c r="A12" s="33">
        <v>11</v>
      </c>
      <c r="C12" s="34" t="s">
        <v>120</v>
      </c>
      <c r="D12" s="35">
        <v>69</v>
      </c>
      <c r="E12" s="35">
        <v>69</v>
      </c>
    </row>
    <row r="13" spans="1:5" ht="12.75">
      <c r="A13" s="33">
        <v>12</v>
      </c>
      <c r="C13" s="34" t="s">
        <v>121</v>
      </c>
      <c r="D13" s="35">
        <v>120</v>
      </c>
      <c r="E13" s="35">
        <v>120</v>
      </c>
    </row>
    <row r="14" spans="1:5" ht="12.75">
      <c r="A14" s="33">
        <v>13</v>
      </c>
      <c r="C14" s="44" t="s">
        <v>122</v>
      </c>
      <c r="D14" s="45">
        <f>SUM(D10:D13)</f>
        <v>220</v>
      </c>
      <c r="E14" s="45">
        <f>SUM(E10:E13)</f>
        <v>214</v>
      </c>
    </row>
    <row r="15" spans="1:2" ht="12.75">
      <c r="A15" s="33">
        <v>14</v>
      </c>
      <c r="B15" s="39" t="s">
        <v>123</v>
      </c>
    </row>
    <row r="16" spans="1:2" ht="12.75">
      <c r="A16" s="33">
        <v>15</v>
      </c>
      <c r="B16" s="34" t="s">
        <v>124</v>
      </c>
    </row>
    <row r="17" spans="1:4" ht="12.75">
      <c r="A17" s="33">
        <v>16</v>
      </c>
      <c r="C17" s="34" t="s">
        <v>509</v>
      </c>
      <c r="D17" s="35">
        <v>12</v>
      </c>
    </row>
    <row r="18" spans="1:4" ht="12.75">
      <c r="A18" s="33">
        <v>17</v>
      </c>
      <c r="B18" s="48"/>
      <c r="C18" s="34" t="s">
        <v>456</v>
      </c>
      <c r="D18" s="35">
        <v>2</v>
      </c>
    </row>
    <row r="19" spans="1:4" ht="12.75">
      <c r="A19" s="33">
        <v>18</v>
      </c>
      <c r="C19" s="34" t="s">
        <v>510</v>
      </c>
      <c r="D19" s="35">
        <v>6</v>
      </c>
    </row>
    <row r="20" spans="1:4" ht="12.75">
      <c r="A20" s="33">
        <v>19</v>
      </c>
      <c r="B20" s="34" t="s">
        <v>126</v>
      </c>
      <c r="C20" s="34" t="s">
        <v>265</v>
      </c>
      <c r="D20" s="35">
        <v>1</v>
      </c>
    </row>
    <row r="21" spans="1:4" ht="12.75">
      <c r="A21" s="33">
        <v>20</v>
      </c>
      <c r="C21" s="34" t="s">
        <v>267</v>
      </c>
      <c r="D21" s="123">
        <v>16</v>
      </c>
    </row>
    <row r="22" spans="1:4" ht="12.75">
      <c r="A22" s="33">
        <v>21</v>
      </c>
      <c r="C22" s="34" t="s">
        <v>266</v>
      </c>
      <c r="D22" s="123">
        <v>7</v>
      </c>
    </row>
    <row r="23" spans="1:4" ht="12.75">
      <c r="A23" s="33">
        <v>22</v>
      </c>
      <c r="C23" s="34" t="s">
        <v>405</v>
      </c>
      <c r="D23" s="35">
        <v>1</v>
      </c>
    </row>
    <row r="24" spans="1:4" ht="12.75">
      <c r="A24" s="33">
        <v>23</v>
      </c>
      <c r="C24" s="34" t="s">
        <v>132</v>
      </c>
      <c r="D24" s="35">
        <v>1</v>
      </c>
    </row>
    <row r="25" spans="1:4" ht="12.75">
      <c r="A25" s="33">
        <v>24</v>
      </c>
      <c r="C25" s="34" t="s">
        <v>272</v>
      </c>
      <c r="D25" s="35">
        <v>1</v>
      </c>
    </row>
    <row r="26" spans="1:4" ht="12.75">
      <c r="A26" s="33">
        <v>25</v>
      </c>
      <c r="C26" s="34" t="s">
        <v>270</v>
      </c>
      <c r="D26" s="123">
        <f>SUM(D20:D24)</f>
        <v>26</v>
      </c>
    </row>
    <row r="27" spans="1:21" ht="12.75">
      <c r="A27" s="33">
        <v>26</v>
      </c>
      <c r="B27" s="76" t="s">
        <v>506</v>
      </c>
      <c r="C27" s="33"/>
      <c r="F27" s="35"/>
      <c r="G27" s="35"/>
      <c r="H27" s="35"/>
      <c r="I27" s="35"/>
      <c r="J27" s="35"/>
      <c r="K27" s="35"/>
      <c r="L27" s="35"/>
      <c r="M27" s="35"/>
      <c r="N27" s="35"/>
      <c r="O27" s="35"/>
      <c r="P27" s="35"/>
      <c r="Q27" s="35"/>
      <c r="R27" s="35"/>
      <c r="S27" s="35"/>
      <c r="T27" s="35"/>
      <c r="U27" s="35"/>
    </row>
    <row r="28" spans="1:21" ht="12.75">
      <c r="A28" s="33">
        <v>27</v>
      </c>
      <c r="B28" s="33" t="s">
        <v>135</v>
      </c>
      <c r="C28" s="33"/>
      <c r="D28" s="35" t="s">
        <v>3</v>
      </c>
      <c r="F28" s="35"/>
      <c r="G28" s="35"/>
      <c r="H28" s="35"/>
      <c r="I28" s="35"/>
      <c r="J28" s="35"/>
      <c r="K28" s="35"/>
      <c r="L28" s="35"/>
      <c r="M28" s="35"/>
      <c r="N28" s="35"/>
      <c r="O28" s="35"/>
      <c r="P28" s="35"/>
      <c r="Q28" s="35"/>
      <c r="R28" s="35"/>
      <c r="S28" s="35"/>
      <c r="T28" s="35"/>
      <c r="U28" s="35"/>
    </row>
    <row r="29" spans="1:22" ht="12.75" customHeight="1">
      <c r="A29" s="33">
        <v>28</v>
      </c>
      <c r="B29" s="68"/>
      <c r="C29" s="33" t="s">
        <v>136</v>
      </c>
      <c r="E29"/>
      <c r="F29" s="35"/>
      <c r="G29" s="35"/>
      <c r="H29" s="49" t="s">
        <v>137</v>
      </c>
      <c r="I29" s="49"/>
      <c r="J29" s="49"/>
      <c r="K29" s="49"/>
      <c r="L29" s="49"/>
      <c r="M29" s="49"/>
      <c r="N29" s="49"/>
      <c r="O29" s="49"/>
      <c r="P29" s="51" t="s">
        <v>139</v>
      </c>
      <c r="Q29" s="51"/>
      <c r="R29" s="51"/>
      <c r="S29" s="51"/>
      <c r="T29" s="51"/>
      <c r="U29" s="51"/>
      <c r="V29" s="51"/>
    </row>
    <row r="30" spans="1:21" ht="19.5">
      <c r="A30" s="33">
        <v>29</v>
      </c>
      <c r="B30" s="68"/>
      <c r="C30" s="68"/>
      <c r="D30" s="51" t="s">
        <v>138</v>
      </c>
      <c r="E30" s="51" t="s">
        <v>273</v>
      </c>
      <c r="F30" s="51" t="s">
        <v>140</v>
      </c>
      <c r="G30" s="51" t="s">
        <v>141</v>
      </c>
      <c r="H30" s="52" t="s">
        <v>142</v>
      </c>
      <c r="I30" s="52" t="s">
        <v>143</v>
      </c>
      <c r="J30" s="52" t="s">
        <v>144</v>
      </c>
      <c r="K30" s="52" t="s">
        <v>145</v>
      </c>
      <c r="L30" s="52" t="s">
        <v>146</v>
      </c>
      <c r="M30" s="52" t="s">
        <v>147</v>
      </c>
      <c r="N30" s="52" t="s">
        <v>148</v>
      </c>
      <c r="O30" s="52" t="s">
        <v>149</v>
      </c>
      <c r="P30" s="49" t="s">
        <v>24</v>
      </c>
      <c r="Q30" s="35" t="s">
        <v>274</v>
      </c>
      <c r="R30" s="35" t="s">
        <v>275</v>
      </c>
      <c r="S30" s="49" t="s">
        <v>276</v>
      </c>
      <c r="T30" s="49" t="s">
        <v>277</v>
      </c>
      <c r="U30" s="49" t="s">
        <v>278</v>
      </c>
    </row>
    <row r="31" spans="1:22" ht="12.75">
      <c r="A31" s="33">
        <v>30</v>
      </c>
      <c r="B31" s="50">
        <v>1</v>
      </c>
      <c r="C31" s="35">
        <v>2</v>
      </c>
      <c r="D31" s="35">
        <v>3</v>
      </c>
      <c r="E31"/>
      <c r="F31" s="35">
        <v>4</v>
      </c>
      <c r="G31" s="35">
        <v>5</v>
      </c>
      <c r="H31" s="35">
        <v>6</v>
      </c>
      <c r="I31" s="35"/>
      <c r="J31" s="35"/>
      <c r="K31" s="35"/>
      <c r="L31" s="35"/>
      <c r="M31" s="35"/>
      <c r="N31" s="35"/>
      <c r="O31" s="35"/>
      <c r="P31" s="35">
        <v>7</v>
      </c>
      <c r="Q31" s="35"/>
      <c r="R31" s="35"/>
      <c r="S31" s="35"/>
      <c r="T31" s="35"/>
      <c r="U31" s="35"/>
      <c r="V31" s="35"/>
    </row>
    <row r="32" spans="1:2" ht="12.75">
      <c r="A32" s="33">
        <v>31</v>
      </c>
      <c r="B32" s="132" t="s">
        <v>105</v>
      </c>
    </row>
    <row r="33" spans="1:2" ht="12.75">
      <c r="A33" s="33">
        <v>32</v>
      </c>
      <c r="B33" s="133" t="s">
        <v>511</v>
      </c>
    </row>
    <row r="34" spans="1:6" ht="12.75">
      <c r="A34" s="33">
        <v>33</v>
      </c>
      <c r="B34" s="134" t="s">
        <v>512</v>
      </c>
      <c r="C34" s="34" t="s">
        <v>167</v>
      </c>
      <c r="D34" s="35">
        <v>1</v>
      </c>
      <c r="F34"/>
    </row>
    <row r="35" spans="1:6" ht="12.75">
      <c r="A35" s="33">
        <v>34</v>
      </c>
      <c r="B35" s="134" t="s">
        <v>154</v>
      </c>
      <c r="C35" s="34" t="s">
        <v>513</v>
      </c>
      <c r="D35" s="35">
        <v>1</v>
      </c>
      <c r="F35" s="135" t="s">
        <v>514</v>
      </c>
    </row>
    <row r="36" spans="1:6" ht="12.75">
      <c r="A36" s="33">
        <v>35</v>
      </c>
      <c r="B36" s="134" t="s">
        <v>515</v>
      </c>
      <c r="C36" s="34" t="s">
        <v>516</v>
      </c>
      <c r="D36" s="35">
        <v>1</v>
      </c>
      <c r="F36" s="135" t="s">
        <v>514</v>
      </c>
    </row>
    <row r="37" spans="1:4" ht="12.75">
      <c r="A37" s="33">
        <v>36</v>
      </c>
      <c r="B37" s="134" t="s">
        <v>517</v>
      </c>
      <c r="C37" s="34" t="s">
        <v>517</v>
      </c>
      <c r="D37" s="35">
        <v>1</v>
      </c>
    </row>
    <row r="38" spans="1:4" ht="12.75">
      <c r="A38" s="33">
        <v>37</v>
      </c>
      <c r="B38" s="134"/>
      <c r="C38" s="47" t="s">
        <v>122</v>
      </c>
      <c r="D38" s="45">
        <f>SUM(D34:D37)</f>
        <v>4</v>
      </c>
    </row>
    <row r="39" spans="1:2" ht="12.75">
      <c r="A39" s="33">
        <v>38</v>
      </c>
      <c r="B39" s="136" t="s">
        <v>518</v>
      </c>
    </row>
    <row r="40" spans="1:4" ht="12.75">
      <c r="A40" s="33">
        <v>39</v>
      </c>
      <c r="B40" s="137" t="s">
        <v>286</v>
      </c>
      <c r="C40" s="34" t="s">
        <v>519</v>
      </c>
      <c r="D40" s="35">
        <v>1</v>
      </c>
    </row>
    <row r="41" spans="1:4" ht="12.75">
      <c r="A41" s="33">
        <v>40</v>
      </c>
      <c r="B41" s="137" t="s">
        <v>287</v>
      </c>
      <c r="C41" s="34" t="s">
        <v>520</v>
      </c>
      <c r="D41" s="35">
        <v>1</v>
      </c>
    </row>
    <row r="42" spans="1:4" ht="12.75">
      <c r="A42" s="33">
        <v>41</v>
      </c>
      <c r="B42" s="137" t="s">
        <v>288</v>
      </c>
      <c r="C42" s="34" t="s">
        <v>519</v>
      </c>
      <c r="D42" s="35">
        <v>1</v>
      </c>
    </row>
    <row r="43" spans="1:4" ht="12.75">
      <c r="A43" s="33">
        <v>42</v>
      </c>
      <c r="B43" s="137" t="s">
        <v>521</v>
      </c>
      <c r="C43" s="34" t="s">
        <v>478</v>
      </c>
      <c r="D43" s="35">
        <v>1</v>
      </c>
    </row>
    <row r="44" spans="1:4" ht="12.75">
      <c r="A44" s="33">
        <v>43</v>
      </c>
      <c r="B44" s="137" t="s">
        <v>292</v>
      </c>
      <c r="C44" s="34" t="s">
        <v>522</v>
      </c>
      <c r="D44" s="35">
        <v>1</v>
      </c>
    </row>
    <row r="45" spans="1:4" ht="12.75">
      <c r="A45" s="33">
        <v>44</v>
      </c>
      <c r="B45" s="137"/>
      <c r="C45" s="47" t="s">
        <v>122</v>
      </c>
      <c r="D45" s="45">
        <f>SUM(D40:D44)</f>
        <v>5</v>
      </c>
    </row>
    <row r="46" spans="1:2" ht="12.75">
      <c r="A46" s="33">
        <v>45</v>
      </c>
      <c r="B46" s="138" t="s">
        <v>523</v>
      </c>
    </row>
    <row r="47" spans="1:4" ht="25.5">
      <c r="A47" s="33">
        <v>46</v>
      </c>
      <c r="B47" s="139" t="s">
        <v>524</v>
      </c>
      <c r="C47" s="34" t="s">
        <v>525</v>
      </c>
      <c r="D47" s="35">
        <v>1</v>
      </c>
    </row>
    <row r="48" spans="1:4" ht="25.5">
      <c r="A48" s="33">
        <v>47</v>
      </c>
      <c r="B48" s="139" t="s">
        <v>299</v>
      </c>
      <c r="C48" s="34" t="s">
        <v>221</v>
      </c>
      <c r="D48" s="35">
        <v>1</v>
      </c>
    </row>
    <row r="49" spans="1:4" ht="12.75">
      <c r="A49" s="33">
        <v>48</v>
      </c>
      <c r="B49" s="140"/>
      <c r="C49" s="47" t="s">
        <v>122</v>
      </c>
      <c r="D49" s="45">
        <f>SUM(D47:D48)</f>
        <v>2</v>
      </c>
    </row>
    <row r="50" spans="1:2" ht="12.75">
      <c r="A50" s="33">
        <v>49</v>
      </c>
      <c r="B50" s="141" t="s">
        <v>526</v>
      </c>
    </row>
    <row r="51" spans="1:4" ht="12.75">
      <c r="A51" s="33">
        <v>50</v>
      </c>
      <c r="B51" s="142" t="s">
        <v>211</v>
      </c>
      <c r="C51" s="34" t="s">
        <v>216</v>
      </c>
      <c r="D51" s="35">
        <v>1</v>
      </c>
    </row>
    <row r="52" spans="1:4" ht="12.75">
      <c r="A52" s="33">
        <v>51</v>
      </c>
      <c r="B52" s="142" t="s">
        <v>527</v>
      </c>
      <c r="C52" s="34" t="s">
        <v>216</v>
      </c>
      <c r="D52" s="35">
        <v>1</v>
      </c>
    </row>
    <row r="53" spans="1:4" ht="12.75">
      <c r="A53" s="33">
        <v>52</v>
      </c>
      <c r="B53" s="142" t="s">
        <v>292</v>
      </c>
      <c r="C53" s="34" t="s">
        <v>293</v>
      </c>
      <c r="D53" s="35">
        <v>1</v>
      </c>
    </row>
    <row r="54" spans="1:4" ht="12.75">
      <c r="A54" s="33">
        <v>53</v>
      </c>
      <c r="B54" s="142"/>
      <c r="C54" s="47" t="s">
        <v>22</v>
      </c>
      <c r="D54" s="45">
        <f>SUM(D51:D53)</f>
        <v>3</v>
      </c>
    </row>
    <row r="55" spans="1:2" ht="12.75">
      <c r="A55" s="33">
        <v>54</v>
      </c>
      <c r="B55" s="143" t="s">
        <v>528</v>
      </c>
    </row>
    <row r="56" spans="1:4" ht="12.75">
      <c r="A56" s="33">
        <v>55</v>
      </c>
      <c r="B56" s="144" t="s">
        <v>467</v>
      </c>
      <c r="C56" s="34" t="s">
        <v>520</v>
      </c>
      <c r="D56" s="35">
        <v>1</v>
      </c>
    </row>
    <row r="57" spans="1:4" ht="12.75">
      <c r="A57" s="33">
        <v>56</v>
      </c>
      <c r="B57" s="144"/>
      <c r="C57" s="47" t="s">
        <v>22</v>
      </c>
      <c r="D57" s="45">
        <f>SUM(D56:D56)</f>
        <v>1</v>
      </c>
    </row>
    <row r="58" spans="1:2" ht="12.75">
      <c r="A58" s="33">
        <v>57</v>
      </c>
      <c r="B58" s="144"/>
    </row>
    <row r="59" spans="1:2" ht="12.75">
      <c r="A59" s="33">
        <v>58</v>
      </c>
      <c r="B59" s="145" t="s">
        <v>529</v>
      </c>
    </row>
    <row r="60" spans="1:4" ht="12.75">
      <c r="A60" s="33">
        <v>59</v>
      </c>
      <c r="B60" s="144" t="s">
        <v>314</v>
      </c>
      <c r="C60" s="34" t="s">
        <v>530</v>
      </c>
      <c r="D60" s="35">
        <v>1</v>
      </c>
    </row>
    <row r="61" spans="1:4" ht="12.75">
      <c r="A61" s="33">
        <v>60</v>
      </c>
      <c r="B61" s="144" t="s">
        <v>531</v>
      </c>
      <c r="C61" s="34" t="s">
        <v>121</v>
      </c>
      <c r="D61" s="35">
        <v>1</v>
      </c>
    </row>
    <row r="62" spans="1:4" ht="12.75">
      <c r="A62" s="33">
        <v>61</v>
      </c>
      <c r="B62" s="144" t="s">
        <v>532</v>
      </c>
      <c r="C62" s="34" t="s">
        <v>121</v>
      </c>
      <c r="D62" s="35">
        <v>4</v>
      </c>
    </row>
    <row r="63" spans="1:5" ht="12.75">
      <c r="A63" s="33">
        <v>62</v>
      </c>
      <c r="B63" s="144"/>
      <c r="C63" s="47" t="s">
        <v>22</v>
      </c>
      <c r="D63" s="146">
        <v>7</v>
      </c>
      <c r="E63" s="104" t="s">
        <v>533</v>
      </c>
    </row>
    <row r="64" spans="1:2" ht="12.75">
      <c r="A64" s="33">
        <v>63</v>
      </c>
      <c r="B64" s="145" t="s">
        <v>534</v>
      </c>
    </row>
    <row r="65" spans="1:4" ht="12.75">
      <c r="A65" s="33">
        <v>64</v>
      </c>
      <c r="B65" s="144" t="s">
        <v>314</v>
      </c>
      <c r="C65" s="34" t="s">
        <v>530</v>
      </c>
      <c r="D65" s="35">
        <v>1</v>
      </c>
    </row>
    <row r="66" spans="1:4" ht="12.75">
      <c r="A66" s="33">
        <v>65</v>
      </c>
      <c r="B66" s="144" t="s">
        <v>323</v>
      </c>
      <c r="C66" s="34" t="s">
        <v>121</v>
      </c>
      <c r="D66" s="35">
        <v>2</v>
      </c>
    </row>
    <row r="67" spans="1:4" ht="12.75">
      <c r="A67" s="33">
        <v>66</v>
      </c>
      <c r="B67" s="144" t="s">
        <v>325</v>
      </c>
      <c r="C67" s="34" t="s">
        <v>121</v>
      </c>
      <c r="D67" s="35">
        <v>6</v>
      </c>
    </row>
    <row r="68" spans="1:4" ht="12.75">
      <c r="A68" s="33">
        <v>67</v>
      </c>
      <c r="B68" s="144" t="s">
        <v>318</v>
      </c>
      <c r="C68" s="34" t="s">
        <v>121</v>
      </c>
      <c r="D68" s="35">
        <v>1</v>
      </c>
    </row>
    <row r="69" spans="1:5" ht="12.75">
      <c r="A69" s="33">
        <v>68</v>
      </c>
      <c r="B69" s="144" t="s">
        <v>266</v>
      </c>
      <c r="E69" s="35">
        <v>1</v>
      </c>
    </row>
    <row r="70" spans="1:4" ht="12.75">
      <c r="A70" s="33">
        <v>69</v>
      </c>
      <c r="B70" s="144"/>
      <c r="C70" s="47" t="s">
        <v>122</v>
      </c>
      <c r="D70" s="45">
        <f>SUM(D65:D69)</f>
        <v>10</v>
      </c>
    </row>
    <row r="71" spans="1:2" ht="12.75">
      <c r="A71" s="33">
        <v>70</v>
      </c>
      <c r="B71" s="145" t="s">
        <v>535</v>
      </c>
    </row>
    <row r="72" spans="1:4" ht="24.75">
      <c r="A72" s="33">
        <v>71</v>
      </c>
      <c r="B72" s="147" t="s">
        <v>536</v>
      </c>
      <c r="C72" s="34" t="s">
        <v>478</v>
      </c>
      <c r="D72" s="35">
        <v>1</v>
      </c>
    </row>
    <row r="73" spans="1:4" ht="12.75">
      <c r="A73" s="33">
        <v>72</v>
      </c>
      <c r="B73" s="144" t="s">
        <v>537</v>
      </c>
      <c r="C73" s="34" t="s">
        <v>530</v>
      </c>
      <c r="D73" s="35">
        <v>1</v>
      </c>
    </row>
    <row r="74" spans="1:4" ht="12.75">
      <c r="A74" s="33">
        <v>73</v>
      </c>
      <c r="B74" s="144" t="s">
        <v>538</v>
      </c>
      <c r="C74" s="34" t="s">
        <v>471</v>
      </c>
      <c r="D74" s="35">
        <v>2</v>
      </c>
    </row>
    <row r="75" spans="1:4" ht="12.75">
      <c r="A75" s="33">
        <v>74</v>
      </c>
      <c r="B75" s="144" t="s">
        <v>539</v>
      </c>
      <c r="C75" s="34" t="s">
        <v>540</v>
      </c>
      <c r="D75" s="35">
        <v>1</v>
      </c>
    </row>
    <row r="76" spans="1:5" ht="24.75">
      <c r="A76" s="33">
        <v>75</v>
      </c>
      <c r="B76" s="147" t="s">
        <v>319</v>
      </c>
      <c r="E76" s="35">
        <v>2</v>
      </c>
    </row>
    <row r="77" spans="1:5" ht="12.75">
      <c r="A77" s="33">
        <v>76</v>
      </c>
      <c r="B77" s="144" t="s">
        <v>266</v>
      </c>
      <c r="E77" s="35">
        <v>1</v>
      </c>
    </row>
    <row r="78" spans="1:4" ht="12.75">
      <c r="A78" s="33">
        <v>77</v>
      </c>
      <c r="B78" s="144"/>
      <c r="C78" s="47" t="s">
        <v>122</v>
      </c>
      <c r="D78" s="45">
        <f>SUM(D72:D77)</f>
        <v>5</v>
      </c>
    </row>
    <row r="79" spans="1:4" ht="12.75">
      <c r="A79" s="33">
        <v>78</v>
      </c>
      <c r="B79" s="144"/>
      <c r="C79" s="47" t="s">
        <v>352</v>
      </c>
      <c r="D79" s="45">
        <f>SUM(D57+D63+D70+D78)</f>
        <v>23</v>
      </c>
    </row>
    <row r="80" spans="1:4" ht="12.75">
      <c r="A80" s="33">
        <v>79</v>
      </c>
      <c r="B80" s="144"/>
      <c r="C80" s="47" t="s">
        <v>541</v>
      </c>
      <c r="D80" s="45">
        <f>D79+D38+D45+D49+D54</f>
        <v>37</v>
      </c>
    </row>
    <row r="81" spans="1:2" ht="12.75">
      <c r="A81" s="33">
        <v>80</v>
      </c>
      <c r="B81" s="148"/>
    </row>
    <row r="82" spans="1:2" ht="12.75">
      <c r="A82" s="33">
        <v>81</v>
      </c>
      <c r="B82" s="149" t="s">
        <v>542</v>
      </c>
    </row>
    <row r="83" spans="1:2" ht="12.75">
      <c r="A83" s="33">
        <v>82</v>
      </c>
      <c r="B83" s="148" t="s">
        <v>543</v>
      </c>
    </row>
    <row r="84" spans="1:4" ht="12.75">
      <c r="A84" s="33">
        <v>83</v>
      </c>
      <c r="B84" s="148" t="s">
        <v>369</v>
      </c>
      <c r="C84" s="34" t="s">
        <v>519</v>
      </c>
      <c r="D84" s="35">
        <v>1</v>
      </c>
    </row>
    <row r="85" spans="1:6" ht="12.75">
      <c r="A85" s="33">
        <v>84</v>
      </c>
      <c r="B85" s="148" t="s">
        <v>154</v>
      </c>
      <c r="C85" s="34" t="s">
        <v>331</v>
      </c>
      <c r="D85" s="35">
        <v>1</v>
      </c>
      <c r="F85" s="135" t="s">
        <v>514</v>
      </c>
    </row>
    <row r="86" spans="1:6" ht="12.75">
      <c r="A86" s="33">
        <v>85</v>
      </c>
      <c r="B86" s="148" t="s">
        <v>544</v>
      </c>
      <c r="C86" s="34" t="s">
        <v>520</v>
      </c>
      <c r="D86" s="35">
        <v>1</v>
      </c>
      <c r="F86" s="135" t="s">
        <v>514</v>
      </c>
    </row>
    <row r="87" spans="1:4" ht="12.75">
      <c r="A87" s="33">
        <v>86</v>
      </c>
      <c r="B87" s="148" t="s">
        <v>517</v>
      </c>
      <c r="C87" s="34" t="s">
        <v>334</v>
      </c>
      <c r="D87" s="35">
        <v>1</v>
      </c>
    </row>
    <row r="88" spans="1:4" ht="12.75">
      <c r="A88" s="33">
        <v>87</v>
      </c>
      <c r="B88" s="148" t="s">
        <v>545</v>
      </c>
      <c r="C88" s="34" t="s">
        <v>429</v>
      </c>
      <c r="D88" s="35">
        <v>1</v>
      </c>
    </row>
    <row r="89" spans="1:4" ht="12.75">
      <c r="A89" s="33">
        <v>88</v>
      </c>
      <c r="B89" s="148"/>
      <c r="C89" s="47" t="s">
        <v>122</v>
      </c>
      <c r="D89" s="45">
        <f>SUM(D84:D88)</f>
        <v>5</v>
      </c>
    </row>
    <row r="90" spans="1:2" ht="12.75">
      <c r="A90" s="33">
        <v>89</v>
      </c>
      <c r="B90" s="149" t="s">
        <v>546</v>
      </c>
    </row>
    <row r="91" spans="1:4" ht="12.75">
      <c r="A91" s="33">
        <v>90</v>
      </c>
      <c r="B91" s="148" t="s">
        <v>547</v>
      </c>
      <c r="C91" s="34" t="s">
        <v>520</v>
      </c>
      <c r="D91" s="35">
        <v>1</v>
      </c>
    </row>
    <row r="92" spans="1:4" ht="12.75">
      <c r="A92" s="33">
        <v>91</v>
      </c>
      <c r="B92" s="148" t="s">
        <v>548</v>
      </c>
      <c r="C92" s="34" t="s">
        <v>478</v>
      </c>
      <c r="D92" s="35">
        <v>1</v>
      </c>
    </row>
    <row r="93" spans="1:4" ht="12.75">
      <c r="A93" s="33">
        <v>92</v>
      </c>
      <c r="B93" s="148"/>
      <c r="C93" s="47" t="s">
        <v>122</v>
      </c>
      <c r="D93" s="45">
        <f>SUM(D91:D92)</f>
        <v>2</v>
      </c>
    </row>
    <row r="94" spans="1:2" ht="12.75">
      <c r="A94" s="33">
        <v>93</v>
      </c>
      <c r="B94" s="150" t="s">
        <v>549</v>
      </c>
    </row>
    <row r="95" spans="1:2" ht="24.75">
      <c r="A95" s="33">
        <v>94</v>
      </c>
      <c r="B95" s="151" t="s">
        <v>550</v>
      </c>
    </row>
    <row r="96" spans="1:4" ht="12.75">
      <c r="A96" s="33">
        <v>95</v>
      </c>
      <c r="B96" s="148" t="s">
        <v>531</v>
      </c>
      <c r="C96" s="34" t="s">
        <v>540</v>
      </c>
      <c r="D96" s="35">
        <v>1</v>
      </c>
    </row>
    <row r="97" spans="1:4" ht="12.75">
      <c r="A97" s="33">
        <v>96</v>
      </c>
      <c r="B97" s="148" t="s">
        <v>532</v>
      </c>
      <c r="C97" s="34" t="s">
        <v>121</v>
      </c>
      <c r="D97" s="35">
        <v>2</v>
      </c>
    </row>
    <row r="98" spans="1:4" ht="12.75">
      <c r="A98" s="33">
        <v>97</v>
      </c>
      <c r="B98" s="148"/>
      <c r="C98" s="47" t="s">
        <v>122</v>
      </c>
      <c r="D98" s="45">
        <f>SUM(D96:D97)</f>
        <v>3</v>
      </c>
    </row>
    <row r="99" spans="1:2" ht="12.75">
      <c r="A99" s="33">
        <v>98</v>
      </c>
      <c r="B99" s="150" t="s">
        <v>551</v>
      </c>
    </row>
    <row r="100" spans="1:4" ht="12.75">
      <c r="A100" s="33">
        <v>99</v>
      </c>
      <c r="B100" s="148" t="s">
        <v>314</v>
      </c>
      <c r="D100" s="35">
        <v>1</v>
      </c>
    </row>
    <row r="101" spans="1:4" ht="12.75">
      <c r="A101" s="33">
        <v>100</v>
      </c>
      <c r="B101" s="148" t="s">
        <v>323</v>
      </c>
      <c r="D101" s="35">
        <v>1</v>
      </c>
    </row>
    <row r="102" spans="1:4" ht="12.75">
      <c r="A102" s="33">
        <v>101</v>
      </c>
      <c r="B102" s="148" t="s">
        <v>325</v>
      </c>
      <c r="D102" s="35">
        <v>2</v>
      </c>
    </row>
    <row r="103" spans="1:4" ht="12.75">
      <c r="A103" s="33">
        <v>102</v>
      </c>
      <c r="B103" s="148" t="s">
        <v>318</v>
      </c>
      <c r="D103" s="35">
        <v>1</v>
      </c>
    </row>
    <row r="104" spans="1:5" ht="24.75">
      <c r="A104" s="33">
        <v>103</v>
      </c>
      <c r="B104" s="151" t="s">
        <v>552</v>
      </c>
      <c r="E104" s="35">
        <v>1</v>
      </c>
    </row>
    <row r="105" spans="1:4" ht="12.75">
      <c r="A105" s="33">
        <v>104</v>
      </c>
      <c r="B105" s="148"/>
      <c r="C105" s="47" t="s">
        <v>122</v>
      </c>
      <c r="D105" s="45">
        <f>SUM(D100:D104)</f>
        <v>5</v>
      </c>
    </row>
    <row r="106" spans="1:2" ht="12.75">
      <c r="A106" s="33">
        <v>105</v>
      </c>
      <c r="B106" s="150" t="s">
        <v>313</v>
      </c>
    </row>
    <row r="107" spans="1:4" ht="12.75">
      <c r="A107" s="33">
        <v>106</v>
      </c>
      <c r="B107" s="148" t="s">
        <v>314</v>
      </c>
      <c r="C107" s="34" t="s">
        <v>478</v>
      </c>
      <c r="D107" s="35">
        <v>1</v>
      </c>
    </row>
    <row r="108" spans="1:4" ht="12.75">
      <c r="A108" s="33">
        <v>107</v>
      </c>
      <c r="B108" s="148" t="s">
        <v>537</v>
      </c>
      <c r="C108" s="34" t="s">
        <v>530</v>
      </c>
      <c r="D108" s="35">
        <v>1</v>
      </c>
    </row>
    <row r="109" spans="1:4" ht="12.75">
      <c r="A109" s="33">
        <v>108</v>
      </c>
      <c r="B109" s="148" t="s">
        <v>538</v>
      </c>
      <c r="C109" s="34" t="s">
        <v>540</v>
      </c>
      <c r="D109" s="35">
        <v>2</v>
      </c>
    </row>
    <row r="110" spans="1:5" ht="12.75">
      <c r="A110" s="33">
        <v>109</v>
      </c>
      <c r="B110" s="148" t="s">
        <v>553</v>
      </c>
      <c r="E110" s="35">
        <v>2</v>
      </c>
    </row>
    <row r="111" spans="1:4" ht="12.75">
      <c r="A111" s="33">
        <v>110</v>
      </c>
      <c r="B111" s="148"/>
      <c r="C111" s="47" t="s">
        <v>122</v>
      </c>
      <c r="D111" s="45">
        <f>SUM(D107:D110)</f>
        <v>4</v>
      </c>
    </row>
    <row r="112" spans="1:4" ht="12.75">
      <c r="A112" s="33">
        <v>111</v>
      </c>
      <c r="B112" s="148"/>
      <c r="C112" s="47" t="s">
        <v>554</v>
      </c>
      <c r="D112" s="45">
        <f>SUM(D93+D98+D105+D111)</f>
        <v>14</v>
      </c>
    </row>
    <row r="113" spans="1:2" ht="12.75">
      <c r="A113" s="33">
        <v>112</v>
      </c>
      <c r="B113" s="149" t="s">
        <v>555</v>
      </c>
    </row>
    <row r="114" spans="1:4" ht="12.75">
      <c r="A114" s="33">
        <v>113</v>
      </c>
      <c r="B114" s="148" t="s">
        <v>547</v>
      </c>
      <c r="C114" s="34" t="s">
        <v>520</v>
      </c>
      <c r="D114" s="35">
        <v>2</v>
      </c>
    </row>
    <row r="115" spans="1:4" ht="12.75">
      <c r="A115" s="33">
        <v>114</v>
      </c>
      <c r="B115" s="148" t="s">
        <v>556</v>
      </c>
      <c r="C115" s="34" t="s">
        <v>530</v>
      </c>
      <c r="D115" s="35">
        <v>4</v>
      </c>
    </row>
    <row r="116" spans="1:4" ht="24.75">
      <c r="A116" s="33">
        <v>115</v>
      </c>
      <c r="B116" s="151" t="s">
        <v>557</v>
      </c>
      <c r="C116" s="34" t="s">
        <v>471</v>
      </c>
      <c r="D116" s="35">
        <v>4</v>
      </c>
    </row>
    <row r="117" spans="1:4" ht="12.75">
      <c r="A117" s="33">
        <v>116</v>
      </c>
      <c r="B117" s="148" t="s">
        <v>374</v>
      </c>
      <c r="C117" s="34" t="s">
        <v>121</v>
      </c>
      <c r="D117" s="35">
        <v>20</v>
      </c>
    </row>
    <row r="118" spans="1:4" ht="24.75">
      <c r="A118" s="33">
        <v>117</v>
      </c>
      <c r="B118" s="151" t="s">
        <v>558</v>
      </c>
      <c r="C118" s="34" t="s">
        <v>530</v>
      </c>
      <c r="D118" s="35">
        <v>2</v>
      </c>
    </row>
    <row r="119" spans="1:4" ht="12.75">
      <c r="A119" s="33">
        <v>118</v>
      </c>
      <c r="B119" s="148" t="s">
        <v>393</v>
      </c>
      <c r="C119" s="34" t="s">
        <v>121</v>
      </c>
      <c r="D119" s="35">
        <v>2</v>
      </c>
    </row>
    <row r="120" spans="1:5" ht="12.75">
      <c r="A120" s="33">
        <v>119</v>
      </c>
      <c r="B120" s="148" t="s">
        <v>559</v>
      </c>
      <c r="E120" s="35">
        <v>4</v>
      </c>
    </row>
    <row r="121" spans="1:5" ht="12.75">
      <c r="A121" s="33">
        <v>120</v>
      </c>
      <c r="B121" s="148" t="s">
        <v>509</v>
      </c>
      <c r="E121" s="35">
        <v>4</v>
      </c>
    </row>
    <row r="122" spans="1:4" ht="12.75">
      <c r="A122" s="33">
        <v>121</v>
      </c>
      <c r="B122" s="148"/>
      <c r="C122" s="47" t="s">
        <v>122</v>
      </c>
      <c r="D122" s="45">
        <f>SUM(D114:D121)</f>
        <v>34</v>
      </c>
    </row>
    <row r="123" spans="1:4" ht="12.75">
      <c r="A123" s="33">
        <v>122</v>
      </c>
      <c r="B123" s="148"/>
      <c r="C123" s="47" t="s">
        <v>560</v>
      </c>
      <c r="D123" s="45">
        <f>D89+D112+D122</f>
        <v>53</v>
      </c>
    </row>
    <row r="124" spans="1:4" ht="12.75">
      <c r="A124" s="33">
        <v>123</v>
      </c>
      <c r="B124" s="148"/>
      <c r="C124" s="47" t="s">
        <v>561</v>
      </c>
      <c r="D124" s="45">
        <f>D123*3</f>
        <v>159</v>
      </c>
    </row>
    <row r="125" ht="12.75">
      <c r="A125" s="33">
        <v>124</v>
      </c>
    </row>
    <row r="126" spans="1:2" ht="12.75">
      <c r="A126" s="33">
        <v>125</v>
      </c>
      <c r="B126" s="152" t="s">
        <v>562</v>
      </c>
    </row>
    <row r="127" spans="1:2" ht="12.75">
      <c r="A127" s="33">
        <v>126</v>
      </c>
      <c r="B127" s="153" t="s">
        <v>563</v>
      </c>
    </row>
    <row r="128" spans="1:4" ht="12.75">
      <c r="A128" s="33">
        <v>127</v>
      </c>
      <c r="B128" s="154" t="s">
        <v>547</v>
      </c>
      <c r="C128" s="34" t="s">
        <v>243</v>
      </c>
      <c r="D128" s="35">
        <v>1</v>
      </c>
    </row>
    <row r="129" spans="1:4" ht="12.75">
      <c r="A129" s="33">
        <v>128</v>
      </c>
      <c r="B129" s="154"/>
      <c r="C129" s="47" t="s">
        <v>122</v>
      </c>
      <c r="D129" s="45">
        <f>SUM(D128:D128)</f>
        <v>1</v>
      </c>
    </row>
    <row r="130" spans="1:2" ht="12.75">
      <c r="A130" s="33">
        <v>129</v>
      </c>
      <c r="B130" s="155" t="s">
        <v>564</v>
      </c>
    </row>
    <row r="131" spans="1:4" ht="24.75">
      <c r="A131" s="33">
        <v>130</v>
      </c>
      <c r="B131" s="156" t="s">
        <v>565</v>
      </c>
      <c r="C131" s="34" t="s">
        <v>566</v>
      </c>
      <c r="D131" s="35">
        <v>1</v>
      </c>
    </row>
    <row r="132" spans="1:4" ht="12.75">
      <c r="A132" s="33">
        <v>131</v>
      </c>
      <c r="B132" s="154" t="s">
        <v>567</v>
      </c>
      <c r="C132" s="34" t="s">
        <v>566</v>
      </c>
      <c r="D132" s="35">
        <v>1</v>
      </c>
    </row>
    <row r="133" spans="1:4" ht="12.75">
      <c r="A133" s="33">
        <v>132</v>
      </c>
      <c r="B133" s="154" t="s">
        <v>341</v>
      </c>
      <c r="C133" s="34" t="s">
        <v>568</v>
      </c>
      <c r="D133" s="35">
        <v>1</v>
      </c>
    </row>
    <row r="134" spans="1:4" ht="12.75">
      <c r="A134" s="33">
        <v>133</v>
      </c>
      <c r="B134" s="154" t="s">
        <v>569</v>
      </c>
      <c r="C134" s="34" t="s">
        <v>568</v>
      </c>
      <c r="D134" s="35">
        <v>1</v>
      </c>
    </row>
    <row r="135" spans="1:4" ht="12.75">
      <c r="A135" s="33">
        <v>134</v>
      </c>
      <c r="B135" s="154" t="s">
        <v>402</v>
      </c>
      <c r="C135" s="34" t="s">
        <v>570</v>
      </c>
      <c r="D135" s="35">
        <v>1</v>
      </c>
    </row>
    <row r="136" spans="1:4" ht="12.75">
      <c r="A136" s="33">
        <v>135</v>
      </c>
      <c r="B136" s="154" t="s">
        <v>404</v>
      </c>
      <c r="C136" s="34" t="s">
        <v>540</v>
      </c>
      <c r="D136" s="35">
        <v>1</v>
      </c>
    </row>
    <row r="137" spans="1:4" ht="12.75">
      <c r="A137" s="33">
        <v>136</v>
      </c>
      <c r="B137" s="154" t="s">
        <v>571</v>
      </c>
      <c r="C137" s="34" t="s">
        <v>572</v>
      </c>
      <c r="D137" s="35">
        <v>2</v>
      </c>
    </row>
    <row r="138" spans="1:5" ht="12.75">
      <c r="A138" s="33">
        <v>137</v>
      </c>
      <c r="B138" s="154" t="s">
        <v>573</v>
      </c>
      <c r="E138" s="35">
        <v>1</v>
      </c>
    </row>
    <row r="139" spans="1:5" ht="37.5">
      <c r="A139" s="33">
        <v>138</v>
      </c>
      <c r="B139" s="156" t="s">
        <v>574</v>
      </c>
      <c r="E139" s="35">
        <v>1</v>
      </c>
    </row>
    <row r="140" spans="1:4" ht="12.75">
      <c r="A140" s="33">
        <v>139</v>
      </c>
      <c r="B140" s="154"/>
      <c r="C140" s="47" t="s">
        <v>122</v>
      </c>
      <c r="D140" s="45">
        <f>SUM(D131:D139)</f>
        <v>8</v>
      </c>
    </row>
    <row r="141" spans="1:2" ht="12.75">
      <c r="A141" s="33">
        <v>140</v>
      </c>
      <c r="B141" s="155" t="s">
        <v>575</v>
      </c>
    </row>
    <row r="142" spans="1:4" ht="12.75">
      <c r="A142" s="33">
        <v>141</v>
      </c>
      <c r="B142" s="154" t="s">
        <v>314</v>
      </c>
      <c r="C142" s="34" t="s">
        <v>530</v>
      </c>
      <c r="D142" s="35">
        <v>1</v>
      </c>
    </row>
    <row r="143" spans="1:4" ht="37.5">
      <c r="A143" s="33">
        <v>142</v>
      </c>
      <c r="B143" s="156" t="s">
        <v>576</v>
      </c>
      <c r="C143" s="34" t="s">
        <v>540</v>
      </c>
      <c r="D143" s="35">
        <v>1</v>
      </c>
    </row>
    <row r="144" spans="1:4" ht="12.75">
      <c r="A144" s="33">
        <v>143</v>
      </c>
      <c r="B144" s="154" t="s">
        <v>577</v>
      </c>
      <c r="C144" s="34" t="s">
        <v>530</v>
      </c>
      <c r="D144" s="35">
        <v>1</v>
      </c>
    </row>
    <row r="145" spans="1:4" ht="12.75">
      <c r="A145" s="33">
        <v>144</v>
      </c>
      <c r="B145" s="154" t="s">
        <v>393</v>
      </c>
      <c r="C145" s="34" t="s">
        <v>121</v>
      </c>
      <c r="D145" s="128">
        <v>5</v>
      </c>
    </row>
    <row r="146" spans="1:5" ht="12.75">
      <c r="A146" s="33">
        <v>145</v>
      </c>
      <c r="B146" s="154" t="s">
        <v>578</v>
      </c>
      <c r="E146" s="35">
        <v>1</v>
      </c>
    </row>
    <row r="147" spans="1:6" ht="24.75">
      <c r="A147" s="33">
        <v>146</v>
      </c>
      <c r="B147" s="157" t="s">
        <v>579</v>
      </c>
      <c r="C147" s="130"/>
      <c r="D147" s="128"/>
      <c r="E147" s="128">
        <v>0</v>
      </c>
      <c r="F147" s="130" t="s">
        <v>385</v>
      </c>
    </row>
    <row r="148" spans="1:5" ht="12.75">
      <c r="A148" s="33">
        <v>147</v>
      </c>
      <c r="B148" s="156" t="s">
        <v>580</v>
      </c>
      <c r="E148" s="35">
        <v>1</v>
      </c>
    </row>
    <row r="149" spans="1:6" ht="37.5">
      <c r="A149" s="33">
        <v>148</v>
      </c>
      <c r="B149" s="157" t="s">
        <v>581</v>
      </c>
      <c r="C149" s="130"/>
      <c r="D149" s="128"/>
      <c r="E149" s="128">
        <v>0</v>
      </c>
      <c r="F149" s="130" t="s">
        <v>385</v>
      </c>
    </row>
    <row r="150" spans="1:5" ht="24.75">
      <c r="A150" s="33">
        <v>149</v>
      </c>
      <c r="B150" s="156" t="s">
        <v>582</v>
      </c>
      <c r="E150" s="35">
        <v>1</v>
      </c>
    </row>
    <row r="151" spans="1:5" ht="12.75">
      <c r="A151" s="33">
        <v>150</v>
      </c>
      <c r="B151" s="156" t="s">
        <v>272</v>
      </c>
      <c r="E151" s="35">
        <v>1</v>
      </c>
    </row>
    <row r="152" spans="1:5" ht="24.75">
      <c r="A152" s="33">
        <v>151</v>
      </c>
      <c r="B152" s="156" t="s">
        <v>394</v>
      </c>
      <c r="E152" s="35">
        <v>3</v>
      </c>
    </row>
    <row r="153" spans="1:4" ht="12.75">
      <c r="A153" s="33">
        <v>152</v>
      </c>
      <c r="B153" s="156" t="s">
        <v>2</v>
      </c>
      <c r="C153" s="47" t="s">
        <v>122</v>
      </c>
      <c r="D153" s="45">
        <f>SUM(D142:D152)</f>
        <v>8</v>
      </c>
    </row>
    <row r="154" spans="1:2" ht="12.75">
      <c r="A154" s="33">
        <v>153</v>
      </c>
      <c r="B154" s="155" t="s">
        <v>583</v>
      </c>
    </row>
    <row r="155" spans="1:4" ht="24.75">
      <c r="A155" s="33">
        <v>154</v>
      </c>
      <c r="B155" s="156" t="s">
        <v>584</v>
      </c>
      <c r="C155" s="34" t="s">
        <v>293</v>
      </c>
      <c r="D155" s="35">
        <v>1</v>
      </c>
    </row>
    <row r="156" spans="1:4" ht="12.75">
      <c r="A156" s="33">
        <v>155</v>
      </c>
      <c r="B156" s="154" t="s">
        <v>418</v>
      </c>
      <c r="C156" s="34" t="s">
        <v>121</v>
      </c>
      <c r="D156" s="35">
        <v>1</v>
      </c>
    </row>
    <row r="157" spans="1:4" ht="12.75">
      <c r="A157" s="33">
        <v>156</v>
      </c>
      <c r="B157" s="154" t="s">
        <v>416</v>
      </c>
      <c r="C157" s="34" t="s">
        <v>293</v>
      </c>
      <c r="D157" s="35">
        <v>1</v>
      </c>
    </row>
    <row r="158" spans="1:4" ht="12.75">
      <c r="A158" s="33">
        <v>157</v>
      </c>
      <c r="B158" s="154" t="s">
        <v>585</v>
      </c>
      <c r="C158" s="34" t="s">
        <v>121</v>
      </c>
      <c r="D158" s="35">
        <v>1</v>
      </c>
    </row>
    <row r="159" spans="1:4" ht="12.75">
      <c r="A159" s="33">
        <v>158</v>
      </c>
      <c r="B159" s="158"/>
      <c r="C159" s="47" t="s">
        <v>122</v>
      </c>
      <c r="D159" s="45">
        <f>SUM(D155:D158)</f>
        <v>4</v>
      </c>
    </row>
    <row r="160" spans="1:4" ht="12.75">
      <c r="A160" s="33">
        <v>159</v>
      </c>
      <c r="B160" s="154"/>
      <c r="C160" s="47" t="s">
        <v>586</v>
      </c>
      <c r="D160" s="45">
        <f>D129+D140+D153+D159</f>
        <v>21</v>
      </c>
    </row>
    <row r="161" spans="1:2" ht="12.75">
      <c r="A161" s="33">
        <v>160</v>
      </c>
      <c r="B161" s="159" t="s">
        <v>587</v>
      </c>
    </row>
    <row r="162" spans="1:4" ht="12.75">
      <c r="A162" s="33">
        <v>161</v>
      </c>
      <c r="B162" s="160" t="s">
        <v>588</v>
      </c>
      <c r="C162" s="34" t="s">
        <v>589</v>
      </c>
      <c r="D162" s="35">
        <v>1</v>
      </c>
    </row>
    <row r="163" spans="1:4" ht="12.75">
      <c r="A163" s="33">
        <v>162</v>
      </c>
      <c r="B163" s="160" t="s">
        <v>340</v>
      </c>
      <c r="C163" s="34" t="s">
        <v>121</v>
      </c>
      <c r="D163" s="35">
        <v>1</v>
      </c>
    </row>
    <row r="164" spans="1:4" ht="12.75">
      <c r="A164" s="33">
        <v>163</v>
      </c>
      <c r="B164" s="160" t="s">
        <v>393</v>
      </c>
      <c r="C164" s="34" t="s">
        <v>121</v>
      </c>
      <c r="D164" s="35">
        <v>1</v>
      </c>
    </row>
    <row r="165" spans="1:4" ht="12.75">
      <c r="A165" s="33">
        <v>164</v>
      </c>
      <c r="B165" s="160"/>
      <c r="C165" s="47" t="s">
        <v>22</v>
      </c>
      <c r="D165" s="45">
        <f>SUM(D162:D164)</f>
        <v>3</v>
      </c>
    </row>
    <row r="166" spans="1:4" ht="12.75">
      <c r="A166" s="33"/>
      <c r="C166" s="47"/>
      <c r="D166" s="45"/>
    </row>
    <row r="168" spans="3:4" ht="12.75">
      <c r="C168" s="39" t="s">
        <v>590</v>
      </c>
      <c r="D168" s="66">
        <f>D80+D124+D160+D165</f>
        <v>220</v>
      </c>
    </row>
    <row r="174" spans="3:4" ht="12.75">
      <c r="C174" s="34" t="s">
        <v>2</v>
      </c>
      <c r="D174" s="35" t="s">
        <v>2</v>
      </c>
    </row>
    <row r="175" spans="3:4" ht="12.75">
      <c r="C175" s="34" t="s">
        <v>2</v>
      </c>
      <c r="D175" s="110" t="s">
        <v>2</v>
      </c>
    </row>
    <row r="176" ht="12.75">
      <c r="C176" s="34" t="s">
        <v>2</v>
      </c>
    </row>
    <row r="177" ht="12.75">
      <c r="C177" s="34" t="s">
        <v>2</v>
      </c>
    </row>
  </sheetData>
  <sheetProtection selectLockedCells="1" selectUnlockedCells="1"/>
  <mergeCells count="5">
    <mergeCell ref="D28:U28"/>
    <mergeCell ref="H29:O29"/>
    <mergeCell ref="P29:V29"/>
    <mergeCell ref="H31:O31"/>
    <mergeCell ref="P31:V31"/>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7.xml><?xml version="1.0" encoding="utf-8"?>
<worksheet xmlns="http://schemas.openxmlformats.org/spreadsheetml/2006/main" xmlns:r="http://schemas.openxmlformats.org/officeDocument/2006/relationships">
  <sheetPr>
    <tabColor indexed="38"/>
  </sheetPr>
  <dimension ref="A1:U196"/>
  <sheetViews>
    <sheetView zoomScale="75" zoomScaleNormal="75" workbookViewId="0" topLeftCell="A1">
      <selection activeCell="D12" sqref="D12"/>
    </sheetView>
  </sheetViews>
  <sheetFormatPr defaultColWidth="12.57421875" defaultRowHeight="15"/>
  <cols>
    <col min="1" max="1" width="4.7109375" style="0" customWidth="1"/>
    <col min="2" max="2" width="30.7109375" style="0" customWidth="1"/>
    <col min="3" max="3" width="34.421875" style="0" customWidth="1"/>
    <col min="4" max="4" width="12.8515625" style="43" customWidth="1"/>
    <col min="5" max="5" width="8.421875" style="43" customWidth="1"/>
    <col min="6" max="21" width="8.421875" style="0" customWidth="1"/>
    <col min="22" max="16384" width="12.8515625" style="0" customWidth="1"/>
  </cols>
  <sheetData>
    <row r="1" spans="1:21" s="67" customFormat="1" ht="17.25">
      <c r="A1" s="70">
        <v>1</v>
      </c>
      <c r="B1" s="161" t="s">
        <v>591</v>
      </c>
      <c r="C1" s="33"/>
      <c r="D1" s="35"/>
      <c r="E1" s="35"/>
      <c r="F1" s="35"/>
      <c r="G1" s="35"/>
      <c r="H1" s="35"/>
      <c r="I1" s="35"/>
      <c r="J1" s="35"/>
      <c r="K1" s="35"/>
      <c r="L1" s="35"/>
      <c r="M1" s="35"/>
      <c r="N1" s="35"/>
      <c r="O1" s="35"/>
      <c r="P1" s="69"/>
      <c r="Q1" s="69"/>
      <c r="R1" s="69"/>
      <c r="S1" s="69"/>
      <c r="T1" s="69"/>
      <c r="U1" s="69"/>
    </row>
    <row r="2" spans="1:21" s="67" customFormat="1" ht="13.5">
      <c r="A2" s="70">
        <v>2</v>
      </c>
      <c r="B2" s="72" t="s">
        <v>102</v>
      </c>
      <c r="C2" s="33"/>
      <c r="D2" s="35"/>
      <c r="E2" s="35"/>
      <c r="F2" s="35"/>
      <c r="G2" s="35"/>
      <c r="H2" s="35"/>
      <c r="I2" s="35"/>
      <c r="J2" s="35"/>
      <c r="K2" s="35"/>
      <c r="L2" s="35"/>
      <c r="M2" s="35"/>
      <c r="N2" s="35"/>
      <c r="O2" s="35"/>
      <c r="P2" s="69"/>
      <c r="Q2" s="69"/>
      <c r="R2" s="69"/>
      <c r="S2" s="69"/>
      <c r="T2" s="69"/>
      <c r="U2" s="69"/>
    </row>
    <row r="3" spans="1:21" s="67" customFormat="1" ht="15">
      <c r="A3" s="70">
        <v>3</v>
      </c>
      <c r="B3" s="73" t="s">
        <v>592</v>
      </c>
      <c r="C3" s="33"/>
      <c r="D3" s="35"/>
      <c r="E3" s="35"/>
      <c r="F3" s="35"/>
      <c r="G3" s="35"/>
      <c r="H3" s="35"/>
      <c r="I3" s="35"/>
      <c r="J3" s="35"/>
      <c r="K3" s="35"/>
      <c r="L3" s="35"/>
      <c r="M3" s="35"/>
      <c r="N3" s="35"/>
      <c r="O3" s="35"/>
      <c r="P3" s="69"/>
      <c r="Q3" s="69"/>
      <c r="R3" s="69"/>
      <c r="S3" s="69"/>
      <c r="T3" s="69"/>
      <c r="U3" s="69"/>
    </row>
    <row r="4" spans="1:21" s="67" customFormat="1" ht="12.75">
      <c r="A4" s="70">
        <v>4</v>
      </c>
      <c r="B4" s="68"/>
      <c r="C4" s="33"/>
      <c r="D4" s="35"/>
      <c r="E4" s="35"/>
      <c r="F4" s="35"/>
      <c r="G4" s="35"/>
      <c r="H4" s="35"/>
      <c r="I4" s="35"/>
      <c r="J4" s="35"/>
      <c r="K4" s="35"/>
      <c r="L4" s="35"/>
      <c r="M4" s="35"/>
      <c r="N4" s="35"/>
      <c r="O4" s="35"/>
      <c r="P4" s="69"/>
      <c r="Q4" s="69"/>
      <c r="R4" s="69"/>
      <c r="S4" s="69"/>
      <c r="T4" s="69"/>
      <c r="U4" s="69"/>
    </row>
    <row r="5" spans="1:21" s="67" customFormat="1" ht="12.75">
      <c r="A5" s="70">
        <v>5</v>
      </c>
      <c r="B5" s="74" t="s">
        <v>104</v>
      </c>
      <c r="C5" s="33"/>
      <c r="D5" s="35"/>
      <c r="E5" s="35"/>
      <c r="F5" s="35"/>
      <c r="G5" s="35"/>
      <c r="H5" s="35"/>
      <c r="I5" s="35"/>
      <c r="J5" s="35"/>
      <c r="K5" s="35"/>
      <c r="L5" s="35"/>
      <c r="M5" s="35"/>
      <c r="N5" s="35"/>
      <c r="O5" s="35"/>
      <c r="P5" s="69"/>
      <c r="Q5" s="69"/>
      <c r="R5" s="69"/>
      <c r="S5" s="69"/>
      <c r="T5" s="69"/>
      <c r="U5" s="69"/>
    </row>
    <row r="6" spans="1:21" s="67" customFormat="1" ht="12.75">
      <c r="A6" s="70">
        <v>6</v>
      </c>
      <c r="B6" s="68"/>
      <c r="C6" s="33" t="s">
        <v>446</v>
      </c>
      <c r="D6" s="35"/>
      <c r="E6" s="35"/>
      <c r="F6" s="35"/>
      <c r="G6" s="35"/>
      <c r="H6" s="35"/>
      <c r="I6" s="35"/>
      <c r="J6" s="35"/>
      <c r="K6" s="35"/>
      <c r="L6" s="35"/>
      <c r="M6" s="35"/>
      <c r="N6" s="35"/>
      <c r="O6" s="35"/>
      <c r="P6" s="69"/>
      <c r="Q6" s="69"/>
      <c r="R6" s="69"/>
      <c r="S6" s="69"/>
      <c r="T6" s="69"/>
      <c r="U6" s="69"/>
    </row>
    <row r="7" spans="1:21" s="67" customFormat="1" ht="12.75">
      <c r="A7" s="70">
        <v>7</v>
      </c>
      <c r="B7" s="68"/>
      <c r="C7" s="33" t="s">
        <v>593</v>
      </c>
      <c r="D7" s="35"/>
      <c r="E7" s="35"/>
      <c r="F7" s="35"/>
      <c r="G7" s="35"/>
      <c r="H7" s="35"/>
      <c r="I7" s="35"/>
      <c r="J7" s="35"/>
      <c r="K7" s="35"/>
      <c r="L7" s="35"/>
      <c r="M7" s="35"/>
      <c r="N7" s="35"/>
      <c r="O7" s="35"/>
      <c r="P7" s="69"/>
      <c r="Q7" s="69"/>
      <c r="R7" s="69"/>
      <c r="S7" s="69"/>
      <c r="T7" s="69"/>
      <c r="U7" s="69"/>
    </row>
    <row r="8" spans="1:21" s="67" customFormat="1" ht="12.75">
      <c r="A8" s="70">
        <v>8</v>
      </c>
      <c r="B8" s="68"/>
      <c r="C8" s="33" t="s">
        <v>594</v>
      </c>
      <c r="D8" s="35"/>
      <c r="E8" s="35"/>
      <c r="F8" s="35"/>
      <c r="G8" s="35"/>
      <c r="H8" s="35"/>
      <c r="I8" s="35"/>
      <c r="J8" s="35"/>
      <c r="K8" s="35"/>
      <c r="L8" s="35"/>
      <c r="M8" s="35"/>
      <c r="N8" s="35"/>
      <c r="O8" s="35"/>
      <c r="P8" s="69"/>
      <c r="Q8" s="69"/>
      <c r="R8" s="69"/>
      <c r="S8" s="69"/>
      <c r="T8" s="69"/>
      <c r="U8" s="69"/>
    </row>
    <row r="9" spans="1:21" s="67" customFormat="1" ht="12.75">
      <c r="A9" s="70">
        <v>9</v>
      </c>
      <c r="B9" s="68"/>
      <c r="C9" s="33" t="s">
        <v>595</v>
      </c>
      <c r="D9" s="35"/>
      <c r="E9" s="35"/>
      <c r="F9" s="35"/>
      <c r="G9" s="35"/>
      <c r="H9" s="35"/>
      <c r="I9" s="35"/>
      <c r="J9" s="35"/>
      <c r="K9" s="35"/>
      <c r="L9" s="35"/>
      <c r="M9" s="35"/>
      <c r="N9" s="35"/>
      <c r="O9" s="35"/>
      <c r="P9" s="69"/>
      <c r="Q9" s="69"/>
      <c r="R9" s="69"/>
      <c r="S9" s="69"/>
      <c r="T9" s="69"/>
      <c r="U9" s="69"/>
    </row>
    <row r="10" spans="1:21" s="67" customFormat="1" ht="12.75">
      <c r="A10" s="70">
        <v>10</v>
      </c>
      <c r="B10" s="68"/>
      <c r="C10" s="33" t="s">
        <v>2</v>
      </c>
      <c r="D10" s="35"/>
      <c r="E10" s="35"/>
      <c r="F10" s="35"/>
      <c r="G10" s="35"/>
      <c r="H10" s="35"/>
      <c r="I10" s="35"/>
      <c r="J10" s="35"/>
      <c r="K10" s="35"/>
      <c r="L10" s="35"/>
      <c r="M10" s="35"/>
      <c r="N10" s="35"/>
      <c r="O10" s="35"/>
      <c r="P10" s="69"/>
      <c r="Q10" s="69"/>
      <c r="R10" s="69"/>
      <c r="S10" s="69"/>
      <c r="T10" s="69"/>
      <c r="U10" s="69"/>
    </row>
    <row r="11" spans="1:21" s="67" customFormat="1" ht="12.75">
      <c r="A11" s="70">
        <v>11</v>
      </c>
      <c r="B11" s="68"/>
      <c r="C11" s="33" t="s">
        <v>2</v>
      </c>
      <c r="D11" s="35"/>
      <c r="E11" s="35"/>
      <c r="F11" s="35"/>
      <c r="G11" s="35"/>
      <c r="H11" s="35"/>
      <c r="I11" s="35"/>
      <c r="J11" s="35"/>
      <c r="K11" s="35"/>
      <c r="L11" s="35"/>
      <c r="M11" s="35"/>
      <c r="N11" s="35"/>
      <c r="O11" s="35"/>
      <c r="P11" s="69"/>
      <c r="Q11" s="69"/>
      <c r="R11" s="69"/>
      <c r="S11" s="69"/>
      <c r="T11" s="69"/>
      <c r="U11" s="69"/>
    </row>
    <row r="12" spans="1:21" s="67" customFormat="1" ht="12.75">
      <c r="A12" s="70">
        <v>12</v>
      </c>
      <c r="B12" s="74" t="s">
        <v>117</v>
      </c>
      <c r="C12" s="33"/>
      <c r="D12" s="40" t="s">
        <v>454</v>
      </c>
      <c r="E12" s="40" t="s">
        <v>116</v>
      </c>
      <c r="F12" s="35"/>
      <c r="G12" s="35"/>
      <c r="H12" s="35"/>
      <c r="I12" s="35"/>
      <c r="J12" s="35"/>
      <c r="K12" s="35"/>
      <c r="L12" s="35"/>
      <c r="M12" s="35"/>
      <c r="N12" s="35"/>
      <c r="O12" s="35"/>
      <c r="P12" s="69"/>
      <c r="Q12" s="69"/>
      <c r="R12" s="69"/>
      <c r="S12" s="69"/>
      <c r="T12" s="69"/>
      <c r="U12" s="69"/>
    </row>
    <row r="13" spans="1:21" s="67" customFormat="1" ht="12.75">
      <c r="A13" s="70">
        <v>13</v>
      </c>
      <c r="B13" s="68"/>
      <c r="C13" s="33" t="s">
        <v>119</v>
      </c>
      <c r="D13" s="128">
        <v>5</v>
      </c>
      <c r="E13" s="35">
        <v>3</v>
      </c>
      <c r="F13" s="35"/>
      <c r="G13" s="35"/>
      <c r="H13" s="35"/>
      <c r="I13" s="35"/>
      <c r="J13" s="35"/>
      <c r="K13" s="35"/>
      <c r="L13" s="35"/>
      <c r="M13" s="35"/>
      <c r="N13" s="35"/>
      <c r="O13" s="35"/>
      <c r="P13" s="69"/>
      <c r="Q13" s="69"/>
      <c r="R13" s="69"/>
      <c r="S13" s="69"/>
      <c r="T13" s="69"/>
      <c r="U13" s="69"/>
    </row>
    <row r="14" spans="1:21" s="67" customFormat="1" ht="12.75">
      <c r="A14" s="70">
        <v>14</v>
      </c>
      <c r="B14" s="68"/>
      <c r="C14" s="33" t="s">
        <v>19</v>
      </c>
      <c r="D14" s="35">
        <v>1</v>
      </c>
      <c r="E14" s="35">
        <v>1</v>
      </c>
      <c r="F14" s="35"/>
      <c r="G14" s="35"/>
      <c r="H14" s="35"/>
      <c r="I14" s="35"/>
      <c r="J14" s="35"/>
      <c r="K14" s="35"/>
      <c r="L14" s="35"/>
      <c r="M14" s="35"/>
      <c r="N14" s="35"/>
      <c r="O14" s="35"/>
      <c r="P14" s="69"/>
      <c r="Q14" s="69"/>
      <c r="R14" s="69"/>
      <c r="S14" s="69"/>
      <c r="T14" s="69"/>
      <c r="U14" s="69"/>
    </row>
    <row r="15" spans="1:21" s="67" customFormat="1" ht="12.75">
      <c r="A15" s="70">
        <v>15</v>
      </c>
      <c r="B15" s="68"/>
      <c r="C15" s="33" t="s">
        <v>120</v>
      </c>
      <c r="D15" s="128">
        <v>20</v>
      </c>
      <c r="E15" s="35">
        <v>20</v>
      </c>
      <c r="F15" s="35"/>
      <c r="G15" s="35"/>
      <c r="H15" s="35"/>
      <c r="I15" s="35"/>
      <c r="J15" s="35"/>
      <c r="K15" s="35"/>
      <c r="L15" s="35"/>
      <c r="M15" s="35"/>
      <c r="N15" s="35"/>
      <c r="O15" s="35"/>
      <c r="P15" s="69"/>
      <c r="Q15" s="69"/>
      <c r="R15" s="69"/>
      <c r="S15" s="69"/>
      <c r="T15" s="69"/>
      <c r="U15" s="69"/>
    </row>
    <row r="16" spans="1:21" s="67" customFormat="1" ht="12.75">
      <c r="A16" s="70">
        <v>16</v>
      </c>
      <c r="B16" s="68"/>
      <c r="C16" s="33" t="s">
        <v>121</v>
      </c>
      <c r="D16" s="128">
        <v>45</v>
      </c>
      <c r="E16" s="35">
        <v>45</v>
      </c>
      <c r="F16" s="35"/>
      <c r="G16" s="35"/>
      <c r="H16" s="35"/>
      <c r="I16" s="35"/>
      <c r="J16" s="35"/>
      <c r="K16" s="35"/>
      <c r="L16" s="35"/>
      <c r="M16" s="35"/>
      <c r="N16" s="35"/>
      <c r="O16" s="35"/>
      <c r="P16" s="69"/>
      <c r="Q16" s="69"/>
      <c r="R16" s="69"/>
      <c r="S16" s="69"/>
      <c r="T16" s="69"/>
      <c r="U16" s="69"/>
    </row>
    <row r="17" spans="1:21" s="67" customFormat="1" ht="12.75">
      <c r="A17" s="70">
        <v>17</v>
      </c>
      <c r="B17" s="68"/>
      <c r="C17" s="76" t="s">
        <v>122</v>
      </c>
      <c r="D17" s="45">
        <f>SUM(D13:D16)</f>
        <v>71</v>
      </c>
      <c r="E17" s="45">
        <f>SUM(E13:E16)</f>
        <v>69</v>
      </c>
      <c r="F17" s="35"/>
      <c r="G17" s="35"/>
      <c r="H17" s="35"/>
      <c r="I17" s="35"/>
      <c r="J17" s="35"/>
      <c r="K17" s="35"/>
      <c r="L17" s="35"/>
      <c r="M17" s="35"/>
      <c r="N17" s="35"/>
      <c r="O17" s="35"/>
      <c r="P17" s="69"/>
      <c r="Q17" s="69"/>
      <c r="R17" s="69"/>
      <c r="S17" s="69"/>
      <c r="T17" s="69"/>
      <c r="U17" s="69"/>
    </row>
    <row r="18" spans="1:21" s="67" customFormat="1" ht="12.75">
      <c r="A18" s="70">
        <v>18</v>
      </c>
      <c r="B18"/>
      <c r="C18"/>
      <c r="D18" s="43"/>
      <c r="E18" s="35"/>
      <c r="F18" s="35"/>
      <c r="G18" s="35"/>
      <c r="H18" s="35"/>
      <c r="I18" s="35"/>
      <c r="J18" s="35"/>
      <c r="K18" s="35"/>
      <c r="L18" s="35"/>
      <c r="M18" s="35"/>
      <c r="N18" s="35"/>
      <c r="O18" s="35"/>
      <c r="P18" s="69"/>
      <c r="Q18" s="69"/>
      <c r="R18" s="69"/>
      <c r="S18" s="69"/>
      <c r="T18" s="69"/>
      <c r="U18" s="69"/>
    </row>
    <row r="19" spans="1:21" s="67" customFormat="1" ht="12.75">
      <c r="A19" s="70">
        <v>19</v>
      </c>
      <c r="B19"/>
      <c r="C19"/>
      <c r="D19" s="43"/>
      <c r="E19" s="35"/>
      <c r="F19" s="35"/>
      <c r="G19" s="35"/>
      <c r="H19" s="35"/>
      <c r="I19" s="35"/>
      <c r="J19" s="35"/>
      <c r="K19" s="35"/>
      <c r="L19" s="35"/>
      <c r="M19" s="35"/>
      <c r="N19" s="35"/>
      <c r="O19" s="35"/>
      <c r="P19" s="69"/>
      <c r="Q19" s="69"/>
      <c r="R19" s="69"/>
      <c r="S19" s="69"/>
      <c r="T19" s="69"/>
      <c r="U19" s="69"/>
    </row>
    <row r="20" spans="1:21" s="67" customFormat="1" ht="12.75">
      <c r="A20" s="70">
        <v>20</v>
      </c>
      <c r="B20" s="74" t="s">
        <v>123</v>
      </c>
      <c r="C20" s="33"/>
      <c r="D20" s="35"/>
      <c r="E20" s="35"/>
      <c r="F20" s="35"/>
      <c r="G20" s="35"/>
      <c r="H20" s="35"/>
      <c r="I20" s="35"/>
      <c r="J20" s="35"/>
      <c r="K20" s="35"/>
      <c r="L20" s="35"/>
      <c r="M20" s="35"/>
      <c r="N20" s="35"/>
      <c r="O20" s="35"/>
      <c r="P20" s="69"/>
      <c r="Q20" s="69"/>
      <c r="R20" s="69"/>
      <c r="S20" s="69"/>
      <c r="T20" s="69"/>
      <c r="U20" s="69"/>
    </row>
    <row r="21" spans="1:21" s="67" customFormat="1" ht="12.75">
      <c r="A21" s="70">
        <v>21</v>
      </c>
      <c r="B21" s="68" t="s">
        <v>124</v>
      </c>
      <c r="C21" s="33"/>
      <c r="D21" s="35"/>
      <c r="E21" s="35"/>
      <c r="F21" s="35"/>
      <c r="G21" s="35"/>
      <c r="H21" s="35"/>
      <c r="I21" s="35"/>
      <c r="J21" s="35"/>
      <c r="K21" s="35"/>
      <c r="L21" s="35"/>
      <c r="M21" s="35"/>
      <c r="N21" s="35"/>
      <c r="O21" s="35"/>
      <c r="P21" s="69"/>
      <c r="Q21" s="69"/>
      <c r="R21" s="69"/>
      <c r="S21" s="69"/>
      <c r="T21" s="69"/>
      <c r="U21" s="69"/>
    </row>
    <row r="22" spans="1:21" s="67" customFormat="1" ht="12.75">
      <c r="A22" s="70">
        <v>22</v>
      </c>
      <c r="B22" s="68"/>
      <c r="C22" s="33" t="s">
        <v>596</v>
      </c>
      <c r="D22" s="128">
        <v>27</v>
      </c>
      <c r="E22" s="35"/>
      <c r="F22" s="35"/>
      <c r="G22" s="35"/>
      <c r="H22" s="35"/>
      <c r="I22" s="35"/>
      <c r="J22" s="35"/>
      <c r="K22" s="35"/>
      <c r="L22" s="35"/>
      <c r="M22" s="35"/>
      <c r="N22" s="35"/>
      <c r="O22" s="35"/>
      <c r="P22" s="69"/>
      <c r="Q22" s="69"/>
      <c r="R22" s="69"/>
      <c r="S22" s="69"/>
      <c r="T22" s="69"/>
      <c r="U22" s="69"/>
    </row>
    <row r="23" spans="1:21" s="67" customFormat="1" ht="12.75">
      <c r="A23" s="70">
        <v>23</v>
      </c>
      <c r="B23" s="77"/>
      <c r="C23" s="33" t="s">
        <v>266</v>
      </c>
      <c r="D23" s="128">
        <v>0</v>
      </c>
      <c r="E23" s="35"/>
      <c r="F23" s="35"/>
      <c r="G23" s="35"/>
      <c r="H23" s="35"/>
      <c r="I23" s="35"/>
      <c r="J23" s="35"/>
      <c r="K23" s="35"/>
      <c r="L23" s="35"/>
      <c r="M23" s="35"/>
      <c r="N23" s="35"/>
      <c r="O23" s="35"/>
      <c r="P23" s="69"/>
      <c r="Q23" s="69"/>
      <c r="R23" s="69"/>
      <c r="S23" s="69"/>
      <c r="T23" s="69"/>
      <c r="U23" s="69"/>
    </row>
    <row r="24" spans="1:21" s="67" customFormat="1" ht="12.75">
      <c r="A24" s="70">
        <v>24</v>
      </c>
      <c r="B24" s="68"/>
      <c r="C24" s="33" t="s">
        <v>2</v>
      </c>
      <c r="D24" s="35" t="s">
        <v>2</v>
      </c>
      <c r="E24" s="35"/>
      <c r="F24" s="35"/>
      <c r="G24" s="35"/>
      <c r="H24" s="35"/>
      <c r="I24" s="35"/>
      <c r="J24" s="35"/>
      <c r="K24" s="35"/>
      <c r="L24" s="35"/>
      <c r="M24" s="35"/>
      <c r="N24" s="35"/>
      <c r="O24" s="35"/>
      <c r="P24" s="69"/>
      <c r="Q24" s="69"/>
      <c r="R24" s="69"/>
      <c r="S24" s="69"/>
      <c r="T24" s="69"/>
      <c r="U24" s="69"/>
    </row>
    <row r="25" spans="1:21" s="67" customFormat="1" ht="12.75">
      <c r="A25" s="70">
        <v>38</v>
      </c>
      <c r="B25" s="68"/>
      <c r="C25" s="33"/>
      <c r="D25" s="35"/>
      <c r="E25" s="35"/>
      <c r="F25" s="35"/>
      <c r="G25" s="35"/>
      <c r="H25" s="35"/>
      <c r="I25" s="35"/>
      <c r="J25" s="35"/>
      <c r="K25" s="35"/>
      <c r="L25" s="35"/>
      <c r="M25" s="35"/>
      <c r="N25" s="35"/>
      <c r="O25" s="35"/>
      <c r="P25" s="69"/>
      <c r="Q25" s="69"/>
      <c r="R25" s="69"/>
      <c r="S25" s="69"/>
      <c r="T25" s="69"/>
      <c r="U25" s="69"/>
    </row>
    <row r="26" spans="1:21" s="67" customFormat="1" ht="12.75">
      <c r="A26" s="70">
        <v>39</v>
      </c>
      <c r="B26" s="76" t="s">
        <v>592</v>
      </c>
      <c r="C26" s="33"/>
      <c r="D26" s="35"/>
      <c r="E26" s="35"/>
      <c r="F26" s="35"/>
      <c r="G26" s="35"/>
      <c r="H26" s="35"/>
      <c r="I26" s="35"/>
      <c r="J26" s="35"/>
      <c r="K26" s="35"/>
      <c r="L26" s="35"/>
      <c r="M26" s="35"/>
      <c r="N26" s="35"/>
      <c r="O26" s="35"/>
      <c r="P26" s="69"/>
      <c r="Q26" s="69"/>
      <c r="R26" s="69"/>
      <c r="S26" s="69"/>
      <c r="T26" s="69"/>
      <c r="U26" s="69"/>
    </row>
    <row r="27" spans="1:21" s="67" customFormat="1" ht="12.75">
      <c r="A27" s="70">
        <v>40</v>
      </c>
      <c r="B27" s="33" t="s">
        <v>135</v>
      </c>
      <c r="C27" s="80"/>
      <c r="D27" s="35" t="s">
        <v>3</v>
      </c>
      <c r="E27" s="35"/>
      <c r="F27" s="35"/>
      <c r="G27" s="35"/>
      <c r="H27" s="35"/>
      <c r="I27" s="35"/>
      <c r="J27" s="35"/>
      <c r="K27" s="35"/>
      <c r="L27" s="35"/>
      <c r="M27" s="35"/>
      <c r="N27" s="35"/>
      <c r="O27" s="35"/>
      <c r="P27" s="35"/>
      <c r="Q27" s="35"/>
      <c r="R27" s="35"/>
      <c r="S27" s="35"/>
      <c r="T27" s="35"/>
      <c r="U27" s="35"/>
    </row>
    <row r="28" spans="1:21" s="67" customFormat="1" ht="12.75" customHeight="1">
      <c r="A28" s="70">
        <v>41</v>
      </c>
      <c r="B28" s="68"/>
      <c r="C28" s="33" t="s">
        <v>136</v>
      </c>
      <c r="D28" s="35"/>
      <c r="E28"/>
      <c r="F28" s="35"/>
      <c r="G28" s="35"/>
      <c r="H28" s="49" t="s">
        <v>137</v>
      </c>
      <c r="I28" s="49"/>
      <c r="J28" s="49"/>
      <c r="K28" s="49"/>
      <c r="L28" s="49"/>
      <c r="M28" s="49"/>
      <c r="N28" s="49"/>
      <c r="O28" s="49"/>
      <c r="P28" s="51" t="s">
        <v>139</v>
      </c>
      <c r="Q28" s="51"/>
      <c r="R28" s="51"/>
      <c r="S28" s="51"/>
      <c r="T28" s="51"/>
      <c r="U28" s="51"/>
    </row>
    <row r="29" spans="1:21" s="67" customFormat="1" ht="15">
      <c r="A29" s="70">
        <v>42</v>
      </c>
      <c r="B29" s="68"/>
      <c r="C29" s="68"/>
      <c r="D29" s="51" t="s">
        <v>138</v>
      </c>
      <c r="E29" s="81" t="s">
        <v>273</v>
      </c>
      <c r="F29" s="51" t="s">
        <v>140</v>
      </c>
      <c r="G29" s="51" t="s">
        <v>141</v>
      </c>
      <c r="H29" s="52" t="s">
        <v>142</v>
      </c>
      <c r="I29" s="52" t="s">
        <v>143</v>
      </c>
      <c r="J29" s="52" t="s">
        <v>144</v>
      </c>
      <c r="K29" s="53" t="s">
        <v>145</v>
      </c>
      <c r="L29" s="53" t="s">
        <v>146</v>
      </c>
      <c r="M29" s="53" t="s">
        <v>147</v>
      </c>
      <c r="N29" s="53" t="s">
        <v>148</v>
      </c>
      <c r="O29" s="53" t="s">
        <v>149</v>
      </c>
      <c r="P29" s="81" t="s">
        <v>24</v>
      </c>
      <c r="Q29" s="69" t="s">
        <v>274</v>
      </c>
      <c r="R29" s="69" t="s">
        <v>275</v>
      </c>
      <c r="S29" s="81" t="s">
        <v>276</v>
      </c>
      <c r="T29" s="81" t="s">
        <v>277</v>
      </c>
      <c r="U29" s="81" t="s">
        <v>278</v>
      </c>
    </row>
    <row r="30" spans="1:21" s="67" customFormat="1" ht="12.75">
      <c r="A30" s="70">
        <v>43</v>
      </c>
      <c r="B30" s="50">
        <v>1</v>
      </c>
      <c r="C30" s="35">
        <v>2</v>
      </c>
      <c r="D30" s="35">
        <v>3</v>
      </c>
      <c r="E30"/>
      <c r="F30" s="35">
        <v>4</v>
      </c>
      <c r="G30" s="35">
        <v>5</v>
      </c>
      <c r="H30" s="35">
        <v>6</v>
      </c>
      <c r="I30" s="35"/>
      <c r="J30" s="35"/>
      <c r="K30" s="35"/>
      <c r="L30" s="35"/>
      <c r="M30" s="35"/>
      <c r="N30" s="35"/>
      <c r="O30" s="35"/>
      <c r="P30" s="51">
        <v>7</v>
      </c>
      <c r="Q30" s="51"/>
      <c r="R30" s="51"/>
      <c r="S30" s="51"/>
      <c r="T30" s="51"/>
      <c r="U30" s="51"/>
    </row>
    <row r="31" spans="1:21" s="67" customFormat="1" ht="12.75">
      <c r="A31" s="70">
        <v>44</v>
      </c>
      <c r="B31" s="74" t="s">
        <v>151</v>
      </c>
      <c r="C31" s="33"/>
      <c r="D31" s="35"/>
      <c r="E31" s="35"/>
      <c r="F31" s="35"/>
      <c r="G31" s="35"/>
      <c r="H31" s="35"/>
      <c r="I31" s="35"/>
      <c r="J31" s="35"/>
      <c r="K31" s="35"/>
      <c r="L31" s="35"/>
      <c r="M31" s="35"/>
      <c r="N31" s="35"/>
      <c r="O31" s="35"/>
      <c r="P31" s="69"/>
      <c r="Q31" s="69"/>
      <c r="R31" s="69"/>
      <c r="S31" s="69"/>
      <c r="T31" s="69"/>
      <c r="U31" s="69"/>
    </row>
    <row r="32" spans="1:4" ht="12.75">
      <c r="A32" s="70">
        <v>45</v>
      </c>
      <c r="B32" t="s">
        <v>597</v>
      </c>
      <c r="C32" t="s">
        <v>598</v>
      </c>
      <c r="D32" s="43">
        <v>1</v>
      </c>
    </row>
    <row r="33" spans="1:5" ht="12.75">
      <c r="A33" s="70">
        <v>46</v>
      </c>
      <c r="B33" t="s">
        <v>599</v>
      </c>
      <c r="C33" t="s">
        <v>600</v>
      </c>
      <c r="D33" s="43">
        <v>1</v>
      </c>
      <c r="E33" s="162" t="s">
        <v>514</v>
      </c>
    </row>
    <row r="34" spans="1:5" ht="12.75">
      <c r="A34" s="70">
        <v>47</v>
      </c>
      <c r="B34" t="s">
        <v>601</v>
      </c>
      <c r="C34" t="s">
        <v>602</v>
      </c>
      <c r="D34" s="43">
        <v>1</v>
      </c>
      <c r="E34" s="162" t="s">
        <v>514</v>
      </c>
    </row>
    <row r="35" spans="1:4" ht="12.75">
      <c r="A35" s="70">
        <v>48</v>
      </c>
      <c r="B35" t="s">
        <v>334</v>
      </c>
      <c r="C35" t="s">
        <v>334</v>
      </c>
      <c r="D35" s="43">
        <v>1</v>
      </c>
    </row>
    <row r="36" spans="1:4" ht="12.75">
      <c r="A36" s="70">
        <v>49</v>
      </c>
      <c r="B36" t="s">
        <v>603</v>
      </c>
      <c r="C36" t="s">
        <v>604</v>
      </c>
      <c r="D36" s="43">
        <v>1</v>
      </c>
    </row>
    <row r="37" spans="1:4" ht="12.75">
      <c r="A37" s="70">
        <v>50</v>
      </c>
      <c r="C37" t="s">
        <v>122</v>
      </c>
      <c r="D37" s="43">
        <f>SUM(D32:D36)</f>
        <v>5</v>
      </c>
    </row>
    <row r="38" spans="1:2" ht="12.75">
      <c r="A38" s="70">
        <v>51</v>
      </c>
      <c r="B38" s="163" t="s">
        <v>605</v>
      </c>
    </row>
    <row r="39" spans="1:2" ht="12.75">
      <c r="A39" s="70">
        <v>52</v>
      </c>
      <c r="B39" t="s">
        <v>606</v>
      </c>
    </row>
    <row r="40" spans="1:4" ht="12.75">
      <c r="A40" s="70">
        <v>53</v>
      </c>
      <c r="B40" t="s">
        <v>547</v>
      </c>
      <c r="C40" t="s">
        <v>289</v>
      </c>
      <c r="D40" s="43">
        <v>1</v>
      </c>
    </row>
    <row r="41" spans="1:4" ht="12.75">
      <c r="A41" s="70">
        <v>54</v>
      </c>
      <c r="B41" t="s">
        <v>607</v>
      </c>
      <c r="C41" t="s">
        <v>478</v>
      </c>
      <c r="D41" s="164">
        <v>0</v>
      </c>
    </row>
    <row r="42" spans="1:4" ht="12.75">
      <c r="A42" s="70">
        <v>55</v>
      </c>
      <c r="B42" t="s">
        <v>608</v>
      </c>
      <c r="C42" t="s">
        <v>530</v>
      </c>
      <c r="D42" s="164">
        <v>3</v>
      </c>
    </row>
    <row r="43" spans="1:4" ht="24.75">
      <c r="A43" s="70">
        <v>56</v>
      </c>
      <c r="B43" s="165" t="s">
        <v>609</v>
      </c>
      <c r="C43" t="s">
        <v>471</v>
      </c>
      <c r="D43" s="164">
        <v>3</v>
      </c>
    </row>
    <row r="44" spans="1:4" ht="12.75">
      <c r="A44" s="70">
        <v>57</v>
      </c>
      <c r="B44" t="s">
        <v>610</v>
      </c>
      <c r="C44" t="s">
        <v>611</v>
      </c>
      <c r="D44" s="164">
        <v>6</v>
      </c>
    </row>
    <row r="45" spans="1:4" ht="12.75">
      <c r="A45" s="70">
        <v>58</v>
      </c>
      <c r="B45" t="s">
        <v>367</v>
      </c>
      <c r="C45" t="s">
        <v>612</v>
      </c>
      <c r="D45" s="164">
        <v>9</v>
      </c>
    </row>
    <row r="46" spans="1:5" ht="12.75">
      <c r="A46" s="70">
        <v>59</v>
      </c>
      <c r="B46" t="s">
        <v>368</v>
      </c>
      <c r="E46" s="128">
        <v>9</v>
      </c>
    </row>
    <row r="47" spans="1:4" ht="12.75">
      <c r="A47" s="70">
        <v>60</v>
      </c>
      <c r="C47" s="166" t="s">
        <v>122</v>
      </c>
      <c r="D47" s="167">
        <f>SUM(D40:D46)</f>
        <v>22</v>
      </c>
    </row>
    <row r="48" spans="1:4" ht="12.75">
      <c r="A48" s="70">
        <v>61</v>
      </c>
      <c r="C48" s="166" t="s">
        <v>353</v>
      </c>
      <c r="D48" s="167">
        <f>D47*3</f>
        <v>66</v>
      </c>
    </row>
    <row r="49" spans="1:2" ht="12.75">
      <c r="A49" s="70">
        <v>62</v>
      </c>
      <c r="B49" s="163" t="s">
        <v>594</v>
      </c>
    </row>
    <row r="50" spans="1:6" ht="12.75">
      <c r="A50" s="70">
        <v>63</v>
      </c>
      <c r="B50" s="168" t="s">
        <v>608</v>
      </c>
      <c r="C50" s="168" t="s">
        <v>530</v>
      </c>
      <c r="D50" s="164">
        <v>0</v>
      </c>
      <c r="E50" s="164"/>
      <c r="F50" s="168" t="s">
        <v>385</v>
      </c>
    </row>
    <row r="51" spans="1:6" ht="12.75">
      <c r="A51" s="70">
        <v>64</v>
      </c>
      <c r="B51" s="168" t="s">
        <v>393</v>
      </c>
      <c r="C51" s="168" t="s">
        <v>612</v>
      </c>
      <c r="D51" s="164">
        <v>0</v>
      </c>
      <c r="E51" s="164"/>
      <c r="F51" s="168"/>
    </row>
    <row r="52" spans="1:6" ht="12.75">
      <c r="A52" s="70">
        <v>65</v>
      </c>
      <c r="B52" s="168" t="s">
        <v>613</v>
      </c>
      <c r="C52" s="168"/>
      <c r="D52" s="164"/>
      <c r="E52" s="164">
        <v>0</v>
      </c>
      <c r="F52" s="168"/>
    </row>
    <row r="53" spans="1:4" ht="12.75">
      <c r="A53" s="70">
        <v>66</v>
      </c>
      <c r="C53" s="166" t="s">
        <v>122</v>
      </c>
      <c r="D53" s="167">
        <f>SUM(D50:D52)</f>
        <v>0</v>
      </c>
    </row>
    <row r="54" spans="1:4" ht="12.75">
      <c r="A54" s="70">
        <v>67</v>
      </c>
      <c r="C54" s="166" t="s">
        <v>614</v>
      </c>
      <c r="D54" s="167">
        <f>D53+D48+D37</f>
        <v>71</v>
      </c>
    </row>
    <row r="55" spans="1:4" ht="12.75">
      <c r="A55" s="70">
        <v>68</v>
      </c>
      <c r="D55" s="169"/>
    </row>
    <row r="56" spans="1:2" ht="12.75">
      <c r="A56" s="70">
        <v>69</v>
      </c>
      <c r="B56" s="166" t="s">
        <v>615</v>
      </c>
    </row>
    <row r="57" ht="12.75">
      <c r="A57" s="70">
        <v>70</v>
      </c>
    </row>
    <row r="58" ht="12.75">
      <c r="A58" s="70">
        <v>71</v>
      </c>
    </row>
    <row r="59" ht="12.75">
      <c r="A59" s="70">
        <v>72</v>
      </c>
    </row>
    <row r="60" ht="12.75">
      <c r="A60" s="70">
        <v>73</v>
      </c>
    </row>
    <row r="61" ht="12.75">
      <c r="A61" s="70">
        <v>74</v>
      </c>
    </row>
    <row r="62" ht="12.75">
      <c r="A62" s="70">
        <v>75</v>
      </c>
    </row>
    <row r="63" ht="12.75">
      <c r="A63" s="70">
        <v>76</v>
      </c>
    </row>
    <row r="64" ht="12.75">
      <c r="A64" s="70">
        <v>77</v>
      </c>
    </row>
    <row r="65" ht="12.75">
      <c r="A65" s="70">
        <v>78</v>
      </c>
    </row>
    <row r="66" ht="12.75">
      <c r="A66" s="70">
        <v>79</v>
      </c>
    </row>
    <row r="67" ht="12.75">
      <c r="A67" s="70">
        <v>80</v>
      </c>
    </row>
    <row r="68" ht="12.75">
      <c r="A68" s="70">
        <v>81</v>
      </c>
    </row>
    <row r="69" ht="12.75">
      <c r="A69" s="70">
        <v>82</v>
      </c>
    </row>
    <row r="70" ht="12.75">
      <c r="A70" s="70">
        <v>83</v>
      </c>
    </row>
    <row r="71" ht="12.75">
      <c r="A71" s="70">
        <v>84</v>
      </c>
    </row>
    <row r="72" ht="12.75">
      <c r="A72" s="70">
        <v>85</v>
      </c>
    </row>
    <row r="73" ht="12.75">
      <c r="A73" s="70">
        <v>86</v>
      </c>
    </row>
    <row r="74" ht="12.75">
      <c r="A74" s="70">
        <v>87</v>
      </c>
    </row>
    <row r="75" ht="12.75">
      <c r="A75" s="70">
        <v>88</v>
      </c>
    </row>
    <row r="76" ht="12.75">
      <c r="A76" s="70">
        <v>89</v>
      </c>
    </row>
    <row r="77" ht="12.75">
      <c r="A77" s="70">
        <v>90</v>
      </c>
    </row>
    <row r="78" ht="12.75">
      <c r="A78" s="70">
        <v>91</v>
      </c>
    </row>
    <row r="79" ht="12.75">
      <c r="A79" s="70">
        <v>92</v>
      </c>
    </row>
    <row r="80" ht="12.75">
      <c r="A80" s="70">
        <v>93</v>
      </c>
    </row>
    <row r="81" ht="12.75">
      <c r="A81" s="70">
        <v>94</v>
      </c>
    </row>
    <row r="82" ht="12.75">
      <c r="A82" s="70">
        <v>95</v>
      </c>
    </row>
    <row r="83" ht="12.75">
      <c r="A83" s="70">
        <v>96</v>
      </c>
    </row>
    <row r="84" ht="12.75">
      <c r="A84" s="70">
        <v>97</v>
      </c>
    </row>
    <row r="85" ht="12.75">
      <c r="A85" s="70">
        <v>98</v>
      </c>
    </row>
    <row r="86" ht="12.75">
      <c r="A86" s="70">
        <v>99</v>
      </c>
    </row>
    <row r="87" ht="12.75">
      <c r="A87" s="70">
        <v>100</v>
      </c>
    </row>
    <row r="88" ht="12.75">
      <c r="A88" s="70">
        <v>101</v>
      </c>
    </row>
    <row r="89" ht="12.75">
      <c r="A89" s="70">
        <v>102</v>
      </c>
    </row>
    <row r="90" ht="12.75">
      <c r="A90" s="70">
        <v>103</v>
      </c>
    </row>
    <row r="91" ht="12.75">
      <c r="A91" s="70">
        <v>104</v>
      </c>
    </row>
    <row r="92" ht="12.75">
      <c r="A92" s="70">
        <v>105</v>
      </c>
    </row>
    <row r="93" ht="12.75">
      <c r="A93" s="70">
        <v>106</v>
      </c>
    </row>
    <row r="94" ht="12.75">
      <c r="A94" s="70">
        <v>107</v>
      </c>
    </row>
    <row r="95" ht="12.75">
      <c r="A95" s="70">
        <v>108</v>
      </c>
    </row>
    <row r="96" ht="12.75">
      <c r="A96" s="70">
        <v>109</v>
      </c>
    </row>
    <row r="97" ht="12.75">
      <c r="A97" s="70">
        <v>110</v>
      </c>
    </row>
    <row r="98" ht="12.75">
      <c r="A98" s="70">
        <v>111</v>
      </c>
    </row>
    <row r="99" ht="12.75">
      <c r="A99" s="70">
        <v>112</v>
      </c>
    </row>
    <row r="100" ht="12.75">
      <c r="A100" s="70">
        <v>113</v>
      </c>
    </row>
    <row r="101" ht="12.75">
      <c r="A101" s="70">
        <v>114</v>
      </c>
    </row>
    <row r="102" ht="12.75">
      <c r="A102" s="70">
        <v>115</v>
      </c>
    </row>
    <row r="103" ht="12.75">
      <c r="A103" s="70">
        <v>116</v>
      </c>
    </row>
    <row r="104" ht="12.75">
      <c r="A104" s="70">
        <v>117</v>
      </c>
    </row>
    <row r="105" ht="12.75">
      <c r="A105" s="70">
        <v>118</v>
      </c>
    </row>
    <row r="106" ht="12.75">
      <c r="A106" s="70">
        <v>119</v>
      </c>
    </row>
    <row r="107" ht="12.75">
      <c r="A107" s="70">
        <v>120</v>
      </c>
    </row>
    <row r="108" ht="12.75">
      <c r="A108" s="70">
        <v>121</v>
      </c>
    </row>
    <row r="109" ht="12.75">
      <c r="A109" s="70">
        <v>122</v>
      </c>
    </row>
    <row r="110" ht="12.75">
      <c r="A110" s="70">
        <v>123</v>
      </c>
    </row>
    <row r="111" ht="12.75">
      <c r="A111" s="70">
        <v>124</v>
      </c>
    </row>
    <row r="112" ht="12.75">
      <c r="A112" s="70">
        <v>125</v>
      </c>
    </row>
    <row r="113" ht="12.75">
      <c r="A113" s="70">
        <v>126</v>
      </c>
    </row>
    <row r="114" ht="12.75">
      <c r="A114" s="70">
        <v>127</v>
      </c>
    </row>
    <row r="115" ht="12.75">
      <c r="A115" s="70">
        <v>128</v>
      </c>
    </row>
    <row r="116" ht="12.75">
      <c r="A116" s="70">
        <v>129</v>
      </c>
    </row>
    <row r="117" ht="12.75">
      <c r="A117" s="70">
        <v>130</v>
      </c>
    </row>
    <row r="118" ht="12.75">
      <c r="A118" s="70">
        <v>131</v>
      </c>
    </row>
    <row r="119" ht="12.75">
      <c r="A119" s="70">
        <v>132</v>
      </c>
    </row>
    <row r="120" ht="12.75">
      <c r="A120" s="70">
        <v>133</v>
      </c>
    </row>
    <row r="121" ht="12.75">
      <c r="A121" s="70">
        <v>134</v>
      </c>
    </row>
    <row r="122" ht="12.75">
      <c r="A122" s="70">
        <v>135</v>
      </c>
    </row>
    <row r="123" ht="12.75">
      <c r="A123" s="70">
        <v>136</v>
      </c>
    </row>
    <row r="124" ht="12.75">
      <c r="A124" s="70">
        <v>137</v>
      </c>
    </row>
    <row r="125" ht="12.75">
      <c r="A125" s="70">
        <v>138</v>
      </c>
    </row>
    <row r="126" ht="12.75">
      <c r="A126" s="70">
        <v>139</v>
      </c>
    </row>
    <row r="127" ht="12.75">
      <c r="A127" s="70">
        <v>140</v>
      </c>
    </row>
    <row r="128" ht="12.75">
      <c r="A128" s="70">
        <v>141</v>
      </c>
    </row>
    <row r="129" ht="12.75">
      <c r="A129" s="70">
        <v>142</v>
      </c>
    </row>
    <row r="130" ht="12.75">
      <c r="A130" s="70">
        <v>143</v>
      </c>
    </row>
    <row r="131" ht="12.75">
      <c r="A131" s="70">
        <v>144</v>
      </c>
    </row>
    <row r="132" ht="12.75">
      <c r="A132" s="70">
        <v>145</v>
      </c>
    </row>
    <row r="133" ht="12.75">
      <c r="A133" s="70">
        <v>146</v>
      </c>
    </row>
    <row r="134" ht="12.75">
      <c r="A134" s="70">
        <v>147</v>
      </c>
    </row>
    <row r="135" ht="12.75">
      <c r="A135" s="70">
        <v>148</v>
      </c>
    </row>
    <row r="136" ht="12.75">
      <c r="A136" s="70">
        <v>149</v>
      </c>
    </row>
    <row r="137" ht="12.75">
      <c r="A137" s="70">
        <v>150</v>
      </c>
    </row>
    <row r="138" ht="12.75">
      <c r="A138" s="70">
        <v>151</v>
      </c>
    </row>
    <row r="139" ht="12.75">
      <c r="A139" s="70">
        <v>152</v>
      </c>
    </row>
    <row r="140" ht="12.75">
      <c r="A140" s="70">
        <v>153</v>
      </c>
    </row>
    <row r="141" ht="12.75">
      <c r="A141" s="70">
        <v>154</v>
      </c>
    </row>
    <row r="142" ht="12.75">
      <c r="A142" s="70">
        <v>155</v>
      </c>
    </row>
    <row r="143" ht="12.75">
      <c r="A143" s="70">
        <v>156</v>
      </c>
    </row>
    <row r="144" ht="12.75">
      <c r="A144" s="70">
        <v>157</v>
      </c>
    </row>
    <row r="145" ht="12.75">
      <c r="A145" s="70">
        <v>158</v>
      </c>
    </row>
    <row r="146" ht="12.75">
      <c r="A146" s="70">
        <v>159</v>
      </c>
    </row>
    <row r="147" ht="12.75">
      <c r="A147" s="70">
        <v>160</v>
      </c>
    </row>
    <row r="148" ht="12.75">
      <c r="A148" s="70">
        <v>161</v>
      </c>
    </row>
    <row r="149" ht="12.75">
      <c r="A149" s="70">
        <v>162</v>
      </c>
    </row>
    <row r="150" ht="12.75">
      <c r="A150" s="70">
        <v>163</v>
      </c>
    </row>
    <row r="151" ht="12.75">
      <c r="A151" s="70">
        <v>164</v>
      </c>
    </row>
    <row r="152" ht="12.75">
      <c r="A152" s="70">
        <v>165</v>
      </c>
    </row>
    <row r="153" ht="12.75">
      <c r="A153" s="70">
        <v>166</v>
      </c>
    </row>
    <row r="154" ht="12.75">
      <c r="A154" s="70">
        <v>167</v>
      </c>
    </row>
    <row r="155" ht="12.75">
      <c r="A155" s="70">
        <v>168</v>
      </c>
    </row>
    <row r="156" ht="12.75">
      <c r="A156" s="70">
        <v>169</v>
      </c>
    </row>
    <row r="157" ht="12.75">
      <c r="A157" s="70">
        <v>170</v>
      </c>
    </row>
    <row r="158" ht="12.75">
      <c r="A158" s="70">
        <v>171</v>
      </c>
    </row>
    <row r="159" ht="12.75">
      <c r="A159" s="70">
        <v>172</v>
      </c>
    </row>
    <row r="160" ht="12.75">
      <c r="A160" s="70">
        <v>173</v>
      </c>
    </row>
    <row r="161" ht="12.75">
      <c r="A161" s="70">
        <v>174</v>
      </c>
    </row>
    <row r="162" ht="12.75">
      <c r="A162" s="70">
        <v>175</v>
      </c>
    </row>
    <row r="163" ht="12.75">
      <c r="A163" s="70">
        <v>176</v>
      </c>
    </row>
    <row r="164" ht="12.75">
      <c r="A164" s="70">
        <v>177</v>
      </c>
    </row>
    <row r="165" ht="12.75">
      <c r="A165" s="70">
        <v>178</v>
      </c>
    </row>
    <row r="166" ht="12.75">
      <c r="A166" s="70">
        <v>179</v>
      </c>
    </row>
    <row r="167" ht="12.75">
      <c r="A167" s="70">
        <v>180</v>
      </c>
    </row>
    <row r="168" ht="12.75">
      <c r="A168" s="70">
        <v>181</v>
      </c>
    </row>
    <row r="169" ht="12.75">
      <c r="A169" s="70">
        <v>182</v>
      </c>
    </row>
    <row r="170" ht="12.75">
      <c r="A170" s="70">
        <v>183</v>
      </c>
    </row>
    <row r="171" ht="12.75">
      <c r="A171" s="70">
        <v>184</v>
      </c>
    </row>
    <row r="172" ht="12.75">
      <c r="A172" s="70">
        <v>185</v>
      </c>
    </row>
    <row r="173" ht="12.75">
      <c r="A173" s="70">
        <v>186</v>
      </c>
    </row>
    <row r="174" ht="12.75">
      <c r="A174" s="70">
        <v>187</v>
      </c>
    </row>
    <row r="175" ht="12.75">
      <c r="A175" s="70">
        <v>188</v>
      </c>
    </row>
    <row r="176" ht="12.75">
      <c r="A176" s="70">
        <v>189</v>
      </c>
    </row>
    <row r="177" ht="12.75">
      <c r="A177" s="70">
        <v>190</v>
      </c>
    </row>
    <row r="178" ht="12.75">
      <c r="A178" s="70">
        <v>191</v>
      </c>
    </row>
    <row r="179" ht="12.75">
      <c r="A179" s="70">
        <v>192</v>
      </c>
    </row>
    <row r="180" ht="12.75">
      <c r="A180" s="70">
        <v>193</v>
      </c>
    </row>
    <row r="181" ht="12.75">
      <c r="A181" s="70">
        <v>194</v>
      </c>
    </row>
    <row r="182" ht="12.75">
      <c r="A182" s="70">
        <v>195</v>
      </c>
    </row>
    <row r="183" ht="12.75">
      <c r="A183" s="70">
        <v>196</v>
      </c>
    </row>
    <row r="184" ht="12.75">
      <c r="A184" s="70">
        <v>197</v>
      </c>
    </row>
    <row r="185" ht="12.75">
      <c r="A185" s="70">
        <v>198</v>
      </c>
    </row>
    <row r="186" ht="12.75">
      <c r="A186" s="70">
        <v>199</v>
      </c>
    </row>
    <row r="187" ht="12.75">
      <c r="A187" s="70">
        <v>200</v>
      </c>
    </row>
    <row r="188" ht="12.75">
      <c r="A188" s="70">
        <v>201</v>
      </c>
    </row>
    <row r="189" ht="12.75">
      <c r="A189" s="70">
        <v>202</v>
      </c>
    </row>
    <row r="190" ht="12.75">
      <c r="A190" s="70">
        <v>203</v>
      </c>
    </row>
    <row r="191" ht="12.75">
      <c r="A191" s="70">
        <v>204</v>
      </c>
    </row>
    <row r="192" ht="12.75">
      <c r="A192" s="70">
        <v>205</v>
      </c>
    </row>
    <row r="193" ht="12.75">
      <c r="A193" s="70">
        <v>206</v>
      </c>
    </row>
    <row r="194" ht="12.75">
      <c r="A194" s="70">
        <v>207</v>
      </c>
    </row>
    <row r="195" ht="12.75">
      <c r="A195" s="70">
        <v>208</v>
      </c>
    </row>
    <row r="196" ht="12.75">
      <c r="A196" s="70">
        <v>209</v>
      </c>
    </row>
  </sheetData>
  <sheetProtection selectLockedCells="1" selectUnlockedCells="1"/>
  <mergeCells count="5">
    <mergeCell ref="D27:U27"/>
    <mergeCell ref="H28:O28"/>
    <mergeCell ref="P28:U28"/>
    <mergeCell ref="H30:O30"/>
    <mergeCell ref="P30:U30"/>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8.xml><?xml version="1.0" encoding="utf-8"?>
<worksheet xmlns="http://schemas.openxmlformats.org/spreadsheetml/2006/main" xmlns:r="http://schemas.openxmlformats.org/officeDocument/2006/relationships">
  <sheetPr>
    <tabColor indexed="38"/>
  </sheetPr>
  <dimension ref="A1:U190"/>
  <sheetViews>
    <sheetView zoomScale="75" zoomScaleNormal="75" workbookViewId="0" topLeftCell="A1">
      <selection activeCell="D13" sqref="D13"/>
    </sheetView>
  </sheetViews>
  <sheetFormatPr defaultColWidth="12.57421875" defaultRowHeight="15"/>
  <cols>
    <col min="1" max="1" width="4.57421875" style="0" customWidth="1"/>
    <col min="2" max="2" width="24.28125" style="170" customWidth="1"/>
    <col min="3" max="3" width="32.421875" style="0" customWidth="1"/>
    <col min="4" max="5" width="12.8515625" style="43" customWidth="1"/>
    <col min="6" max="7" width="12.8515625" style="0" customWidth="1"/>
    <col min="8" max="14" width="6.00390625" style="0" customWidth="1"/>
    <col min="15" max="15" width="6.140625" style="0" customWidth="1"/>
    <col min="16" max="16384" width="12.8515625" style="0" customWidth="1"/>
  </cols>
  <sheetData>
    <row r="1" spans="1:21" s="67" customFormat="1" ht="17.25">
      <c r="A1" s="70">
        <v>1</v>
      </c>
      <c r="B1" s="161" t="s">
        <v>616</v>
      </c>
      <c r="C1" s="33"/>
      <c r="D1" s="35"/>
      <c r="E1" s="35"/>
      <c r="F1" s="35"/>
      <c r="G1" s="35"/>
      <c r="H1" s="35"/>
      <c r="I1" s="35"/>
      <c r="J1" s="35"/>
      <c r="K1" s="35"/>
      <c r="L1" s="35"/>
      <c r="M1" s="35"/>
      <c r="N1" s="35"/>
      <c r="O1" s="35"/>
      <c r="P1" s="69"/>
      <c r="Q1" s="69"/>
      <c r="R1" s="69"/>
      <c r="S1" s="69"/>
      <c r="T1" s="69"/>
      <c r="U1" s="69"/>
    </row>
    <row r="2" spans="1:21" s="67" customFormat="1" ht="12.75">
      <c r="A2" s="70">
        <v>2</v>
      </c>
      <c r="B2" s="171" t="s">
        <v>102</v>
      </c>
      <c r="C2" s="33"/>
      <c r="D2" s="35"/>
      <c r="E2" s="35"/>
      <c r="F2" s="35"/>
      <c r="G2" s="35"/>
      <c r="H2" s="35"/>
      <c r="I2" s="35"/>
      <c r="J2" s="35"/>
      <c r="K2" s="35"/>
      <c r="L2" s="35"/>
      <c r="M2" s="35"/>
      <c r="N2" s="35"/>
      <c r="O2" s="35"/>
      <c r="P2" s="69"/>
      <c r="Q2" s="69"/>
      <c r="R2" s="69"/>
      <c r="S2" s="69"/>
      <c r="T2" s="69"/>
      <c r="U2" s="69"/>
    </row>
    <row r="3" spans="1:21" s="67" customFormat="1" ht="15">
      <c r="A3" s="70">
        <v>3</v>
      </c>
      <c r="B3" s="73" t="s">
        <v>617</v>
      </c>
      <c r="C3" s="33"/>
      <c r="D3" s="35"/>
      <c r="E3" s="35"/>
      <c r="F3" s="35"/>
      <c r="G3" s="35"/>
      <c r="H3" s="35"/>
      <c r="I3" s="35"/>
      <c r="J3" s="35"/>
      <c r="K3" s="35"/>
      <c r="L3" s="35"/>
      <c r="M3" s="35"/>
      <c r="N3" s="35"/>
      <c r="O3" s="35"/>
      <c r="P3" s="69"/>
      <c r="Q3" s="69"/>
      <c r="R3" s="69"/>
      <c r="S3" s="69"/>
      <c r="T3" s="69"/>
      <c r="U3" s="69"/>
    </row>
    <row r="4" spans="1:21" s="67" customFormat="1" ht="12.75">
      <c r="A4" s="70">
        <v>4</v>
      </c>
      <c r="B4" s="33"/>
      <c r="C4" s="33"/>
      <c r="D4" s="35"/>
      <c r="E4" s="35"/>
      <c r="F4" s="35"/>
      <c r="G4" s="35"/>
      <c r="H4" s="35"/>
      <c r="I4" s="35"/>
      <c r="J4" s="35"/>
      <c r="K4" s="35"/>
      <c r="L4" s="35"/>
      <c r="M4" s="35"/>
      <c r="N4" s="35"/>
      <c r="O4" s="35"/>
      <c r="P4" s="69"/>
      <c r="Q4" s="69"/>
      <c r="R4" s="69"/>
      <c r="S4" s="69"/>
      <c r="T4" s="69"/>
      <c r="U4" s="69"/>
    </row>
    <row r="5" spans="1:21" s="67" customFormat="1" ht="12.75">
      <c r="A5" s="70">
        <v>5</v>
      </c>
      <c r="B5" s="64" t="s">
        <v>104</v>
      </c>
      <c r="C5" s="33"/>
      <c r="D5" s="35"/>
      <c r="E5" s="35"/>
      <c r="F5" s="35"/>
      <c r="G5" s="35"/>
      <c r="H5" s="35"/>
      <c r="I5" s="35"/>
      <c r="J5" s="35"/>
      <c r="K5" s="35"/>
      <c r="L5" s="35"/>
      <c r="M5" s="35"/>
      <c r="N5" s="35"/>
      <c r="O5" s="35"/>
      <c r="P5" s="69"/>
      <c r="Q5" s="69"/>
      <c r="R5" s="69"/>
      <c r="S5" s="69"/>
      <c r="T5" s="69"/>
      <c r="U5" s="69"/>
    </row>
    <row r="6" spans="1:21" s="67" customFormat="1" ht="12.75">
      <c r="A6" s="70">
        <v>6</v>
      </c>
      <c r="B6" s="33"/>
      <c r="C6" s="33" t="s">
        <v>151</v>
      </c>
      <c r="D6" s="35"/>
      <c r="E6" s="35"/>
      <c r="F6" s="35"/>
      <c r="G6" s="35"/>
      <c r="H6" s="35"/>
      <c r="I6" s="35"/>
      <c r="J6" s="35"/>
      <c r="K6" s="35"/>
      <c r="L6" s="35"/>
      <c r="M6" s="35"/>
      <c r="N6" s="35"/>
      <c r="O6" s="35"/>
      <c r="P6" s="69"/>
      <c r="Q6" s="69"/>
      <c r="R6" s="69"/>
      <c r="S6" s="69"/>
      <c r="T6" s="69"/>
      <c r="U6" s="69"/>
    </row>
    <row r="7" spans="1:21" s="67" customFormat="1" ht="12.75">
      <c r="A7" s="70">
        <v>7</v>
      </c>
      <c r="B7" s="33"/>
      <c r="C7" s="33" t="s">
        <v>593</v>
      </c>
      <c r="D7" s="35"/>
      <c r="E7" s="35"/>
      <c r="F7" s="35"/>
      <c r="G7" s="35"/>
      <c r="H7" s="35"/>
      <c r="I7" s="35"/>
      <c r="J7" s="35"/>
      <c r="K7" s="35"/>
      <c r="L7" s="35"/>
      <c r="M7" s="35"/>
      <c r="N7" s="35"/>
      <c r="O7" s="35"/>
      <c r="P7" s="69"/>
      <c r="Q7" s="69"/>
      <c r="R7" s="69"/>
      <c r="S7" s="69"/>
      <c r="T7" s="69"/>
      <c r="U7" s="69"/>
    </row>
    <row r="8" spans="1:21" s="67" customFormat="1" ht="12.75">
      <c r="A8" s="70">
        <v>8</v>
      </c>
      <c r="B8" s="33"/>
      <c r="C8" s="33" t="s">
        <v>594</v>
      </c>
      <c r="D8" s="35"/>
      <c r="E8" s="35"/>
      <c r="F8" s="35"/>
      <c r="G8" s="35"/>
      <c r="H8" s="35"/>
      <c r="I8" s="35"/>
      <c r="J8" s="35"/>
      <c r="K8" s="35"/>
      <c r="L8" s="35"/>
      <c r="M8" s="35"/>
      <c r="N8" s="35"/>
      <c r="O8" s="35"/>
      <c r="P8" s="69"/>
      <c r="Q8" s="69"/>
      <c r="R8" s="69"/>
      <c r="S8" s="69"/>
      <c r="T8" s="69"/>
      <c r="U8" s="69"/>
    </row>
    <row r="9" spans="1:21" s="67" customFormat="1" ht="12.75">
      <c r="A9" s="70">
        <v>9</v>
      </c>
      <c r="B9" s="33"/>
      <c r="C9" s="33" t="s">
        <v>595</v>
      </c>
      <c r="D9" s="35"/>
      <c r="E9" s="35"/>
      <c r="F9" s="35"/>
      <c r="G9" s="35"/>
      <c r="H9" s="35"/>
      <c r="I9" s="35"/>
      <c r="J9" s="35"/>
      <c r="K9" s="35"/>
      <c r="L9" s="35"/>
      <c r="M9" s="35"/>
      <c r="N9" s="35"/>
      <c r="O9" s="35"/>
      <c r="P9" s="69"/>
      <c r="Q9" s="69"/>
      <c r="R9" s="69"/>
      <c r="S9" s="69"/>
      <c r="T9" s="69"/>
      <c r="U9" s="69"/>
    </row>
    <row r="10" spans="1:21" s="67" customFormat="1" ht="12.75">
      <c r="A10" s="70">
        <v>10</v>
      </c>
      <c r="B10" s="33"/>
      <c r="C10" s="33" t="s">
        <v>2</v>
      </c>
      <c r="D10" s="35"/>
      <c r="E10" s="35"/>
      <c r="F10" s="35"/>
      <c r="G10" s="35"/>
      <c r="H10" s="35"/>
      <c r="I10" s="35"/>
      <c r="J10" s="35"/>
      <c r="K10" s="35"/>
      <c r="L10" s="35"/>
      <c r="M10" s="35"/>
      <c r="N10" s="35"/>
      <c r="O10" s="35"/>
      <c r="P10" s="69"/>
      <c r="Q10" s="69"/>
      <c r="R10" s="69"/>
      <c r="S10" s="69"/>
      <c r="T10" s="69"/>
      <c r="U10" s="69"/>
    </row>
    <row r="11" spans="1:21" s="67" customFormat="1" ht="12.75">
      <c r="A11" s="70">
        <v>11</v>
      </c>
      <c r="B11" s="33"/>
      <c r="C11" s="33" t="s">
        <v>2</v>
      </c>
      <c r="D11" s="35"/>
      <c r="E11" s="35"/>
      <c r="F11" s="35"/>
      <c r="G11" s="35"/>
      <c r="H11" s="35"/>
      <c r="I11" s="35"/>
      <c r="J11" s="35"/>
      <c r="K11" s="35"/>
      <c r="L11" s="35"/>
      <c r="M11" s="35"/>
      <c r="N11" s="35"/>
      <c r="O11" s="35"/>
      <c r="P11" s="69"/>
      <c r="Q11" s="69"/>
      <c r="R11" s="69"/>
      <c r="S11" s="69"/>
      <c r="T11" s="69"/>
      <c r="U11" s="69"/>
    </row>
    <row r="12" spans="1:21" s="67" customFormat="1" ht="12.75">
      <c r="A12" s="70">
        <v>12</v>
      </c>
      <c r="B12" s="33"/>
      <c r="C12" s="33"/>
      <c r="D12" s="35"/>
      <c r="E12" s="35"/>
      <c r="F12" s="35"/>
      <c r="G12" s="35"/>
      <c r="H12" s="35"/>
      <c r="I12" s="35"/>
      <c r="J12" s="35"/>
      <c r="K12" s="35"/>
      <c r="L12" s="35"/>
      <c r="M12" s="35"/>
      <c r="N12" s="35"/>
      <c r="O12" s="35"/>
      <c r="P12" s="69"/>
      <c r="Q12" s="69"/>
      <c r="R12" s="69"/>
      <c r="S12" s="69"/>
      <c r="T12" s="69"/>
      <c r="U12" s="69"/>
    </row>
    <row r="13" spans="1:21" s="67" customFormat="1" ht="12.75">
      <c r="A13" s="70">
        <v>13</v>
      </c>
      <c r="B13" s="64" t="s">
        <v>117</v>
      </c>
      <c r="C13" s="33"/>
      <c r="D13" s="40" t="s">
        <v>454</v>
      </c>
      <c r="E13" s="40" t="s">
        <v>618</v>
      </c>
      <c r="F13" s="35"/>
      <c r="G13" s="35"/>
      <c r="H13" s="35"/>
      <c r="I13" s="35"/>
      <c r="J13" s="35"/>
      <c r="K13" s="35"/>
      <c r="L13" s="35"/>
      <c r="M13" s="35"/>
      <c r="N13" s="35"/>
      <c r="O13" s="35"/>
      <c r="P13" s="69"/>
      <c r="Q13" s="69"/>
      <c r="R13" s="69"/>
      <c r="S13" s="69"/>
      <c r="T13" s="69"/>
      <c r="U13" s="69"/>
    </row>
    <row r="14" spans="1:21" s="67" customFormat="1" ht="12.75">
      <c r="A14" s="70">
        <v>14</v>
      </c>
      <c r="B14" s="33"/>
      <c r="C14" s="33" t="s">
        <v>119</v>
      </c>
      <c r="D14" s="35">
        <v>5</v>
      </c>
      <c r="E14" s="35">
        <v>3</v>
      </c>
      <c r="F14" s="35"/>
      <c r="G14" s="35"/>
      <c r="H14" s="35"/>
      <c r="I14" s="35"/>
      <c r="J14" s="35"/>
      <c r="K14" s="35"/>
      <c r="L14" s="35"/>
      <c r="M14" s="35"/>
      <c r="N14" s="35"/>
      <c r="O14" s="35"/>
      <c r="P14" s="69"/>
      <c r="Q14" s="69"/>
      <c r="R14" s="69"/>
      <c r="S14" s="69"/>
      <c r="T14" s="69"/>
      <c r="U14" s="69"/>
    </row>
    <row r="15" spans="1:21" s="67" customFormat="1" ht="12.75">
      <c r="A15" s="70">
        <v>15</v>
      </c>
      <c r="B15" s="33"/>
      <c r="C15" s="33" t="s">
        <v>19</v>
      </c>
      <c r="D15" s="35">
        <v>1</v>
      </c>
      <c r="E15" s="35">
        <v>1</v>
      </c>
      <c r="F15" s="35"/>
      <c r="G15" s="35"/>
      <c r="H15" s="35"/>
      <c r="I15" s="35"/>
      <c r="J15" s="35"/>
      <c r="K15" s="35"/>
      <c r="L15" s="35"/>
      <c r="M15" s="35"/>
      <c r="N15" s="35"/>
      <c r="O15" s="35"/>
      <c r="P15" s="69"/>
      <c r="Q15" s="69"/>
      <c r="R15" s="69"/>
      <c r="S15" s="69"/>
      <c r="T15" s="69"/>
      <c r="U15" s="69"/>
    </row>
    <row r="16" spans="1:21" s="67" customFormat="1" ht="12.75">
      <c r="A16" s="70">
        <v>16</v>
      </c>
      <c r="B16" s="33"/>
      <c r="C16" s="33" t="s">
        <v>120</v>
      </c>
      <c r="D16" s="35">
        <v>22</v>
      </c>
      <c r="E16" s="35">
        <v>22</v>
      </c>
      <c r="F16" s="35"/>
      <c r="G16" s="35"/>
      <c r="H16" s="35"/>
      <c r="I16" s="35"/>
      <c r="J16" s="35"/>
      <c r="K16" s="35"/>
      <c r="L16" s="35"/>
      <c r="M16" s="35"/>
      <c r="N16" s="35"/>
      <c r="O16" s="35"/>
      <c r="P16" s="69"/>
      <c r="Q16" s="69"/>
      <c r="R16" s="69"/>
      <c r="S16" s="69"/>
      <c r="T16" s="69"/>
      <c r="U16" s="69"/>
    </row>
    <row r="17" spans="1:21" s="67" customFormat="1" ht="12.75">
      <c r="A17" s="70">
        <v>17</v>
      </c>
      <c r="B17" s="33"/>
      <c r="C17" s="33" t="s">
        <v>121</v>
      </c>
      <c r="D17" s="35">
        <v>68</v>
      </c>
      <c r="E17" s="35">
        <v>68</v>
      </c>
      <c r="F17" s="35"/>
      <c r="G17" s="35"/>
      <c r="H17" s="35"/>
      <c r="I17" s="35"/>
      <c r="J17" s="35"/>
      <c r="K17" s="35"/>
      <c r="L17" s="35"/>
      <c r="M17" s="35"/>
      <c r="N17" s="35"/>
      <c r="O17" s="35"/>
      <c r="P17" s="69"/>
      <c r="Q17" s="69"/>
      <c r="R17" s="69"/>
      <c r="S17" s="69"/>
      <c r="T17" s="69"/>
      <c r="U17" s="69"/>
    </row>
    <row r="18" spans="1:21" s="67" customFormat="1" ht="12.75">
      <c r="A18" s="70">
        <v>18</v>
      </c>
      <c r="B18" s="33"/>
      <c r="C18" s="76" t="s">
        <v>122</v>
      </c>
      <c r="D18" s="45">
        <f>SUM(D14:D17)</f>
        <v>96</v>
      </c>
      <c r="E18" s="45">
        <f>SUM(E14:E17)</f>
        <v>94</v>
      </c>
      <c r="F18" s="35"/>
      <c r="G18" s="35"/>
      <c r="H18" s="35"/>
      <c r="I18" s="35"/>
      <c r="J18" s="35"/>
      <c r="K18" s="35"/>
      <c r="L18" s="35"/>
      <c r="M18" s="35"/>
      <c r="N18" s="35"/>
      <c r="O18" s="35"/>
      <c r="P18" s="69"/>
      <c r="Q18" s="69"/>
      <c r="R18" s="69"/>
      <c r="S18" s="69"/>
      <c r="T18" s="69"/>
      <c r="U18" s="69"/>
    </row>
    <row r="19" spans="1:21" s="67" customFormat="1" ht="12.75">
      <c r="A19" s="70">
        <v>19</v>
      </c>
      <c r="B19" s="64" t="s">
        <v>619</v>
      </c>
      <c r="C19" s="33"/>
      <c r="D19" s="35"/>
      <c r="E19" s="35"/>
      <c r="F19" s="35"/>
      <c r="G19" s="35"/>
      <c r="H19" s="35"/>
      <c r="I19" s="35"/>
      <c r="J19" s="35"/>
      <c r="K19" s="35"/>
      <c r="L19" s="35"/>
      <c r="M19" s="35"/>
      <c r="N19" s="35"/>
      <c r="O19" s="35"/>
      <c r="P19" s="69"/>
      <c r="Q19" s="69"/>
      <c r="R19" s="69"/>
      <c r="S19" s="69"/>
      <c r="T19" s="69"/>
      <c r="U19" s="69"/>
    </row>
    <row r="20" spans="1:21" s="67" customFormat="1" ht="12.75">
      <c r="A20" s="70">
        <v>20</v>
      </c>
      <c r="B20" s="33" t="s">
        <v>124</v>
      </c>
      <c r="C20" s="33"/>
      <c r="D20" s="35"/>
      <c r="E20" s="35"/>
      <c r="F20" s="35"/>
      <c r="G20" s="35"/>
      <c r="H20" s="35"/>
      <c r="I20" s="35"/>
      <c r="J20" s="35"/>
      <c r="K20" s="35"/>
      <c r="L20" s="35"/>
      <c r="M20" s="35"/>
      <c r="N20" s="35"/>
      <c r="O20" s="35"/>
      <c r="P20" s="69"/>
      <c r="Q20" s="69"/>
      <c r="R20" s="69"/>
      <c r="S20" s="69"/>
      <c r="T20" s="69"/>
      <c r="U20" s="69"/>
    </row>
    <row r="21" spans="1:21" s="67" customFormat="1" ht="12.75">
      <c r="A21" s="70">
        <v>21</v>
      </c>
      <c r="B21" s="33"/>
      <c r="C21" s="33" t="s">
        <v>620</v>
      </c>
      <c r="D21" s="35">
        <v>91</v>
      </c>
      <c r="E21" s="35"/>
      <c r="F21" s="35"/>
      <c r="G21" s="35"/>
      <c r="H21" s="35"/>
      <c r="I21" s="35"/>
      <c r="J21" s="35"/>
      <c r="K21" s="35"/>
      <c r="L21" s="35"/>
      <c r="M21" s="35"/>
      <c r="N21" s="35"/>
      <c r="O21" s="35"/>
      <c r="P21" s="69"/>
      <c r="Q21" s="69"/>
      <c r="R21" s="69"/>
      <c r="S21" s="69"/>
      <c r="T21" s="69"/>
      <c r="U21" s="69"/>
    </row>
    <row r="22" spans="1:21" s="67" customFormat="1" ht="12.75">
      <c r="A22" s="70">
        <v>22</v>
      </c>
      <c r="B22" s="64" t="s">
        <v>621</v>
      </c>
      <c r="C22" s="33" t="s">
        <v>2</v>
      </c>
      <c r="D22" s="35" t="s">
        <v>2</v>
      </c>
      <c r="E22" s="35"/>
      <c r="F22" s="35"/>
      <c r="G22" s="35"/>
      <c r="H22" s="35"/>
      <c r="I22" s="35"/>
      <c r="J22" s="35"/>
      <c r="K22" s="35"/>
      <c r="L22" s="35"/>
      <c r="M22" s="35"/>
      <c r="N22" s="35"/>
      <c r="O22" s="35"/>
      <c r="P22" s="69"/>
      <c r="Q22" s="69"/>
      <c r="R22" s="69"/>
      <c r="S22" s="69"/>
      <c r="T22" s="69"/>
      <c r="U22" s="69"/>
    </row>
    <row r="23" spans="1:21" s="67" customFormat="1" ht="12.75">
      <c r="A23" s="70">
        <v>23</v>
      </c>
      <c r="B23" s="33"/>
      <c r="C23" s="33" t="s">
        <v>266</v>
      </c>
      <c r="D23" s="46">
        <v>0</v>
      </c>
      <c r="E23" s="35"/>
      <c r="F23" s="35"/>
      <c r="G23" s="35"/>
      <c r="H23" s="35"/>
      <c r="I23" s="35"/>
      <c r="J23" s="35"/>
      <c r="K23" s="35"/>
      <c r="L23" s="35"/>
      <c r="M23" s="35"/>
      <c r="N23" s="35"/>
      <c r="O23" s="35"/>
      <c r="P23" s="69"/>
      <c r="Q23" s="69"/>
      <c r="R23" s="69"/>
      <c r="S23" s="69"/>
      <c r="T23" s="69"/>
      <c r="U23" s="69"/>
    </row>
    <row r="24" spans="1:21" s="67" customFormat="1" ht="12.75">
      <c r="A24" s="70">
        <v>24</v>
      </c>
      <c r="B24" s="33"/>
      <c r="C24" s="33" t="s">
        <v>267</v>
      </c>
      <c r="D24" s="35">
        <v>1</v>
      </c>
      <c r="E24" s="35"/>
      <c r="F24" s="35"/>
      <c r="G24" s="35"/>
      <c r="H24" s="35"/>
      <c r="I24" s="35"/>
      <c r="J24" s="35"/>
      <c r="K24" s="35"/>
      <c r="L24" s="35"/>
      <c r="M24" s="35"/>
      <c r="N24" s="35"/>
      <c r="O24" s="35"/>
      <c r="P24" s="69"/>
      <c r="Q24" s="69"/>
      <c r="R24" s="69"/>
      <c r="S24" s="69"/>
      <c r="T24" s="69"/>
      <c r="U24" s="69"/>
    </row>
    <row r="25" spans="1:21" s="67" customFormat="1" ht="12.75">
      <c r="A25" s="70">
        <v>25</v>
      </c>
      <c r="B25" s="33"/>
      <c r="C25" s="33" t="s">
        <v>295</v>
      </c>
      <c r="D25" s="35">
        <v>1</v>
      </c>
      <c r="E25" s="35"/>
      <c r="F25" s="35"/>
      <c r="G25" s="35"/>
      <c r="H25" s="35"/>
      <c r="I25" s="35"/>
      <c r="J25" s="35"/>
      <c r="K25" s="35"/>
      <c r="L25" s="35"/>
      <c r="M25" s="35"/>
      <c r="N25" s="35"/>
      <c r="O25" s="35"/>
      <c r="P25" s="69"/>
      <c r="Q25" s="69"/>
      <c r="R25" s="69"/>
      <c r="S25" s="69"/>
      <c r="T25" s="69"/>
      <c r="U25" s="69"/>
    </row>
    <row r="26" spans="1:21" s="67" customFormat="1" ht="12.75">
      <c r="A26" s="70">
        <v>26</v>
      </c>
      <c r="B26" s="33"/>
      <c r="C26" s="33" t="s">
        <v>272</v>
      </c>
      <c r="D26" s="35">
        <v>1</v>
      </c>
      <c r="E26" s="35"/>
      <c r="F26" s="35"/>
      <c r="G26" s="35"/>
      <c r="H26" s="35"/>
      <c r="I26" s="35"/>
      <c r="J26" s="35"/>
      <c r="K26" s="35"/>
      <c r="L26" s="35"/>
      <c r="M26" s="35"/>
      <c r="N26" s="35"/>
      <c r="O26" s="35"/>
      <c r="P26" s="69"/>
      <c r="Q26" s="69"/>
      <c r="R26" s="69"/>
      <c r="S26" s="69"/>
      <c r="T26" s="69"/>
      <c r="U26" s="69"/>
    </row>
    <row r="27" spans="1:21" s="67" customFormat="1" ht="12.75">
      <c r="A27" s="70">
        <v>27</v>
      </c>
      <c r="B27" s="33"/>
      <c r="C27" s="33"/>
      <c r="D27" s="35"/>
      <c r="E27" s="35"/>
      <c r="F27" s="35"/>
      <c r="G27" s="35"/>
      <c r="H27" s="35"/>
      <c r="I27" s="35"/>
      <c r="J27" s="35"/>
      <c r="K27" s="35"/>
      <c r="L27" s="35"/>
      <c r="M27" s="35"/>
      <c r="N27" s="35"/>
      <c r="O27" s="35"/>
      <c r="P27" s="69"/>
      <c r="Q27" s="69"/>
      <c r="R27" s="69"/>
      <c r="S27" s="69"/>
      <c r="T27" s="69"/>
      <c r="U27" s="69"/>
    </row>
    <row r="28" spans="1:21" s="67" customFormat="1" ht="12.75">
      <c r="A28" s="70">
        <v>28</v>
      </c>
      <c r="B28" s="76" t="s">
        <v>617</v>
      </c>
      <c r="C28" s="33"/>
      <c r="D28" s="35"/>
      <c r="E28" s="35"/>
      <c r="F28" s="35"/>
      <c r="G28" s="35"/>
      <c r="H28" s="35"/>
      <c r="I28" s="35"/>
      <c r="J28" s="35"/>
      <c r="K28" s="35"/>
      <c r="L28" s="35"/>
      <c r="M28" s="35"/>
      <c r="N28" s="35"/>
      <c r="O28" s="35"/>
      <c r="P28" s="69"/>
      <c r="Q28" s="69"/>
      <c r="R28" s="69"/>
      <c r="S28" s="69"/>
      <c r="T28" s="69"/>
      <c r="U28" s="69"/>
    </row>
    <row r="29" spans="1:21" s="67" customFormat="1" ht="12.75">
      <c r="A29" s="70">
        <v>29</v>
      </c>
      <c r="B29" s="33" t="s">
        <v>135</v>
      </c>
      <c r="C29" s="80"/>
      <c r="D29" s="35" t="s">
        <v>3</v>
      </c>
      <c r="E29" s="35"/>
      <c r="F29" s="35"/>
      <c r="G29" s="35"/>
      <c r="H29" s="35"/>
      <c r="I29" s="35"/>
      <c r="J29" s="35"/>
      <c r="K29" s="35"/>
      <c r="L29" s="35"/>
      <c r="M29" s="35"/>
      <c r="N29" s="35"/>
      <c r="O29" s="35"/>
      <c r="P29" s="35"/>
      <c r="Q29" s="35"/>
      <c r="R29" s="35"/>
      <c r="S29" s="35"/>
      <c r="T29" s="35"/>
      <c r="U29" s="35"/>
    </row>
    <row r="30" spans="1:21" s="67" customFormat="1" ht="12.75" customHeight="1">
      <c r="A30" s="70">
        <v>30</v>
      </c>
      <c r="B30" s="33"/>
      <c r="C30" s="33" t="s">
        <v>136</v>
      </c>
      <c r="D30" s="35"/>
      <c r="E30"/>
      <c r="F30" s="35"/>
      <c r="G30" s="35"/>
      <c r="H30" s="49" t="s">
        <v>137</v>
      </c>
      <c r="I30" s="49"/>
      <c r="J30" s="49"/>
      <c r="K30" s="49"/>
      <c r="L30" s="49"/>
      <c r="M30" s="49"/>
      <c r="N30" s="49"/>
      <c r="O30" s="49"/>
      <c r="P30" s="51" t="s">
        <v>139</v>
      </c>
      <c r="Q30" s="51"/>
      <c r="R30" s="51"/>
      <c r="S30" s="51"/>
      <c r="T30" s="51"/>
      <c r="U30" s="51"/>
    </row>
    <row r="31" spans="1:21" s="67" customFormat="1" ht="12.75">
      <c r="A31" s="70">
        <v>31</v>
      </c>
      <c r="B31" s="33"/>
      <c r="C31" s="68"/>
      <c r="D31" s="51" t="s">
        <v>138</v>
      </c>
      <c r="E31" s="81" t="s">
        <v>273</v>
      </c>
      <c r="F31" s="51" t="s">
        <v>140</v>
      </c>
      <c r="G31" s="51" t="s">
        <v>141</v>
      </c>
      <c r="H31" s="52" t="s">
        <v>142</v>
      </c>
      <c r="I31" s="52" t="s">
        <v>143</v>
      </c>
      <c r="J31" s="52" t="s">
        <v>144</v>
      </c>
      <c r="K31" s="53" t="s">
        <v>145</v>
      </c>
      <c r="L31" s="53" t="s">
        <v>146</v>
      </c>
      <c r="M31" s="53" t="s">
        <v>147</v>
      </c>
      <c r="N31" s="53" t="s">
        <v>148</v>
      </c>
      <c r="O31" s="53" t="s">
        <v>149</v>
      </c>
      <c r="P31" s="81" t="s">
        <v>24</v>
      </c>
      <c r="Q31" s="69" t="s">
        <v>274</v>
      </c>
      <c r="R31" s="69" t="s">
        <v>275</v>
      </c>
      <c r="S31" s="81" t="s">
        <v>276</v>
      </c>
      <c r="T31" s="81" t="s">
        <v>277</v>
      </c>
      <c r="U31" s="81" t="s">
        <v>278</v>
      </c>
    </row>
    <row r="32" spans="1:21" s="67" customFormat="1" ht="12.75">
      <c r="A32" s="70">
        <v>32</v>
      </c>
      <c r="B32" s="35">
        <v>1</v>
      </c>
      <c r="C32" s="35">
        <v>2</v>
      </c>
      <c r="D32" s="35">
        <v>3</v>
      </c>
      <c r="E32"/>
      <c r="F32" s="35">
        <v>4</v>
      </c>
      <c r="G32" s="35">
        <v>5</v>
      </c>
      <c r="H32" s="35">
        <v>6</v>
      </c>
      <c r="I32" s="35"/>
      <c r="J32" s="35"/>
      <c r="K32" s="35"/>
      <c r="L32" s="35"/>
      <c r="M32" s="35"/>
      <c r="N32" s="35"/>
      <c r="O32" s="35"/>
      <c r="P32" s="51">
        <v>7</v>
      </c>
      <c r="Q32" s="51"/>
      <c r="R32" s="51"/>
      <c r="S32" s="51"/>
      <c r="T32" s="51"/>
      <c r="U32" s="51"/>
    </row>
    <row r="33" spans="1:21" s="67" customFormat="1" ht="12.75">
      <c r="A33" s="70">
        <v>33</v>
      </c>
      <c r="B33" s="64" t="s">
        <v>446</v>
      </c>
      <c r="C33" s="33"/>
      <c r="D33" s="35"/>
      <c r="E33" s="35"/>
      <c r="F33" s="35"/>
      <c r="G33" s="35"/>
      <c r="H33" s="35"/>
      <c r="I33" s="35"/>
      <c r="J33" s="35"/>
      <c r="K33" s="35"/>
      <c r="L33" s="35"/>
      <c r="M33" s="35"/>
      <c r="N33" s="35"/>
      <c r="O33" s="35"/>
      <c r="P33" s="69"/>
      <c r="Q33" s="69"/>
      <c r="R33" s="69"/>
      <c r="S33" s="69"/>
      <c r="T33" s="69"/>
      <c r="U33" s="69"/>
    </row>
    <row r="34" spans="1:4" ht="12.75">
      <c r="A34" s="70">
        <v>34</v>
      </c>
      <c r="B34" s="170" t="s">
        <v>597</v>
      </c>
      <c r="C34" t="s">
        <v>173</v>
      </c>
      <c r="D34" s="43">
        <v>1</v>
      </c>
    </row>
    <row r="35" spans="1:5" ht="12.75">
      <c r="A35" s="70">
        <v>35</v>
      </c>
      <c r="B35" s="170" t="s">
        <v>154</v>
      </c>
      <c r="C35" t="s">
        <v>622</v>
      </c>
      <c r="D35" s="43">
        <v>1</v>
      </c>
      <c r="E35" s="172" t="s">
        <v>623</v>
      </c>
    </row>
    <row r="36" spans="1:5" ht="12.75">
      <c r="A36" s="70">
        <v>36</v>
      </c>
      <c r="B36" s="170" t="s">
        <v>601</v>
      </c>
      <c r="C36" t="s">
        <v>602</v>
      </c>
      <c r="D36" s="43">
        <v>1</v>
      </c>
      <c r="E36" s="172" t="s">
        <v>623</v>
      </c>
    </row>
    <row r="37" spans="1:4" ht="12.75">
      <c r="A37" s="70">
        <v>37</v>
      </c>
      <c r="B37" s="170" t="s">
        <v>334</v>
      </c>
      <c r="C37" t="s">
        <v>334</v>
      </c>
      <c r="D37" s="43">
        <v>1</v>
      </c>
    </row>
    <row r="38" spans="1:4" ht="12.75">
      <c r="A38" s="70">
        <v>38</v>
      </c>
      <c r="B38" s="170" t="s">
        <v>603</v>
      </c>
      <c r="C38" t="s">
        <v>604</v>
      </c>
      <c r="D38" s="43">
        <v>1</v>
      </c>
    </row>
    <row r="39" spans="1:4" ht="12.75">
      <c r="A39" s="70">
        <v>39</v>
      </c>
      <c r="B39" s="170" t="s">
        <v>624</v>
      </c>
      <c r="C39" t="s">
        <v>625</v>
      </c>
      <c r="D39" s="43">
        <v>1</v>
      </c>
    </row>
    <row r="40" spans="1:4" ht="12.75">
      <c r="A40" s="70">
        <v>40</v>
      </c>
      <c r="B40" s="170" t="s">
        <v>294</v>
      </c>
      <c r="C40" t="s">
        <v>612</v>
      </c>
      <c r="D40" s="43">
        <v>1</v>
      </c>
    </row>
    <row r="41" spans="1:5" ht="12.75">
      <c r="A41" s="70">
        <v>41</v>
      </c>
      <c r="B41" s="170" t="s">
        <v>295</v>
      </c>
      <c r="E41" s="43">
        <v>1</v>
      </c>
    </row>
    <row r="42" spans="1:4" ht="12.75">
      <c r="A42" s="70">
        <v>42</v>
      </c>
      <c r="C42" s="166" t="s">
        <v>122</v>
      </c>
      <c r="D42" s="167">
        <f>SUM(D34:D41)</f>
        <v>7</v>
      </c>
    </row>
    <row r="43" ht="12.75">
      <c r="A43" s="70">
        <v>43</v>
      </c>
    </row>
    <row r="44" spans="1:2" ht="12.75">
      <c r="A44" s="70">
        <v>44</v>
      </c>
      <c r="B44" s="173" t="s">
        <v>626</v>
      </c>
    </row>
    <row r="45" spans="1:4" ht="12.75">
      <c r="A45" s="70">
        <v>45</v>
      </c>
      <c r="B45" s="170" t="s">
        <v>547</v>
      </c>
      <c r="C45" t="s">
        <v>289</v>
      </c>
      <c r="D45" s="43">
        <v>1</v>
      </c>
    </row>
    <row r="46" spans="1:4" ht="12.75">
      <c r="A46" s="70">
        <v>46</v>
      </c>
      <c r="B46" s="170" t="s">
        <v>608</v>
      </c>
      <c r="C46" t="s">
        <v>315</v>
      </c>
      <c r="D46" s="43">
        <v>3</v>
      </c>
    </row>
    <row r="47" spans="1:4" ht="37.5">
      <c r="A47" s="70">
        <v>47</v>
      </c>
      <c r="B47" s="165" t="s">
        <v>627</v>
      </c>
      <c r="C47" t="s">
        <v>628</v>
      </c>
      <c r="D47" s="43">
        <v>3</v>
      </c>
    </row>
    <row r="48" spans="1:4" ht="12.75">
      <c r="A48" s="70">
        <v>48</v>
      </c>
      <c r="B48" s="170" t="s">
        <v>629</v>
      </c>
      <c r="C48" s="174" t="s">
        <v>612</v>
      </c>
      <c r="D48" s="43">
        <v>21</v>
      </c>
    </row>
    <row r="49" spans="1:4" ht="12.75">
      <c r="A49" s="70">
        <v>49</v>
      </c>
      <c r="C49" s="166" t="s">
        <v>352</v>
      </c>
      <c r="D49" s="167">
        <f>SUM(D45:D48)</f>
        <v>28</v>
      </c>
    </row>
    <row r="50" spans="1:4" ht="12.75">
      <c r="A50" s="70">
        <v>50</v>
      </c>
      <c r="C50" s="166" t="s">
        <v>630</v>
      </c>
      <c r="D50" s="167">
        <f>D49*3</f>
        <v>84</v>
      </c>
    </row>
    <row r="51" ht="12.75">
      <c r="A51" s="70">
        <v>51</v>
      </c>
    </row>
    <row r="52" spans="1:2" ht="12.75">
      <c r="A52" s="70">
        <v>52</v>
      </c>
      <c r="B52" s="173" t="s">
        <v>594</v>
      </c>
    </row>
    <row r="53" spans="1:6" ht="12.75">
      <c r="A53" s="70">
        <v>53</v>
      </c>
      <c r="B53" s="175" t="s">
        <v>608</v>
      </c>
      <c r="C53" s="168" t="s">
        <v>628</v>
      </c>
      <c r="D53" s="164">
        <v>0</v>
      </c>
      <c r="E53" s="164" t="s">
        <v>385</v>
      </c>
      <c r="F53" s="168"/>
    </row>
    <row r="54" spans="1:6" ht="12.75">
      <c r="A54" s="70">
        <v>54</v>
      </c>
      <c r="B54" s="175" t="s">
        <v>318</v>
      </c>
      <c r="C54" s="168" t="s">
        <v>612</v>
      </c>
      <c r="D54" s="164">
        <v>1</v>
      </c>
      <c r="E54" s="164"/>
      <c r="F54" s="168"/>
    </row>
    <row r="55" spans="1:6" ht="12.75">
      <c r="A55" s="70">
        <v>55</v>
      </c>
      <c r="B55" s="175" t="s">
        <v>613</v>
      </c>
      <c r="C55" s="168"/>
      <c r="D55" s="164"/>
      <c r="E55" s="164">
        <v>0</v>
      </c>
      <c r="F55" s="168"/>
    </row>
    <row r="56" spans="1:5" ht="25.5">
      <c r="A56" s="70">
        <v>56</v>
      </c>
      <c r="B56" s="165" t="s">
        <v>631</v>
      </c>
      <c r="E56" s="43">
        <v>1</v>
      </c>
    </row>
    <row r="57" spans="1:5" ht="12.75">
      <c r="A57" s="70">
        <v>57</v>
      </c>
      <c r="B57" s="170" t="s">
        <v>272</v>
      </c>
      <c r="E57" s="43">
        <v>1</v>
      </c>
    </row>
    <row r="58" spans="1:4" ht="12.75">
      <c r="A58" s="70">
        <v>58</v>
      </c>
      <c r="C58" s="166" t="s">
        <v>122</v>
      </c>
      <c r="D58" s="167">
        <f>SUM(D53:D57)</f>
        <v>1</v>
      </c>
    </row>
    <row r="59" spans="1:2" ht="12.75">
      <c r="A59" s="70">
        <v>59</v>
      </c>
      <c r="B59" s="176" t="s">
        <v>632</v>
      </c>
    </row>
    <row r="60" spans="1:2" ht="37.5">
      <c r="A60" s="70">
        <v>60</v>
      </c>
      <c r="B60" s="165" t="s">
        <v>633</v>
      </c>
    </row>
    <row r="61" spans="1:4" ht="12.75">
      <c r="A61" s="70">
        <v>61</v>
      </c>
      <c r="B61" s="165" t="s">
        <v>341</v>
      </c>
      <c r="C61" t="s">
        <v>634</v>
      </c>
      <c r="D61" s="43">
        <v>1</v>
      </c>
    </row>
    <row r="62" spans="1:4" ht="12.75">
      <c r="A62" s="70">
        <v>62</v>
      </c>
      <c r="B62" s="165" t="s">
        <v>416</v>
      </c>
      <c r="C62" t="s">
        <v>635</v>
      </c>
      <c r="D62" s="43">
        <v>1</v>
      </c>
    </row>
    <row r="63" spans="1:4" ht="12.75">
      <c r="A63" s="70">
        <v>63</v>
      </c>
      <c r="B63" s="165" t="s">
        <v>585</v>
      </c>
      <c r="C63" t="s">
        <v>612</v>
      </c>
      <c r="D63" s="43">
        <v>1</v>
      </c>
    </row>
    <row r="64" spans="1:4" ht="12.75">
      <c r="A64" s="70">
        <v>64</v>
      </c>
      <c r="B64" s="165" t="s">
        <v>340</v>
      </c>
      <c r="C64" t="s">
        <v>612</v>
      </c>
      <c r="D64" s="43">
        <v>1</v>
      </c>
    </row>
    <row r="65" spans="1:4" ht="12.75">
      <c r="A65" s="70">
        <v>65</v>
      </c>
      <c r="C65" s="166" t="s">
        <v>122</v>
      </c>
      <c r="D65" s="167">
        <f>SUM(D61:D64)</f>
        <v>4</v>
      </c>
    </row>
    <row r="66" ht="12.75">
      <c r="A66" s="70">
        <v>66</v>
      </c>
    </row>
    <row r="67" spans="1:4" ht="12.75">
      <c r="A67" s="70">
        <v>67</v>
      </c>
      <c r="C67" s="166" t="s">
        <v>636</v>
      </c>
      <c r="D67" s="167">
        <f>SUM(D65+D58+D50+D42)</f>
        <v>96</v>
      </c>
    </row>
    <row r="68" ht="12.75">
      <c r="A68" s="70">
        <v>68</v>
      </c>
    </row>
    <row r="69" ht="12.75">
      <c r="A69" s="70">
        <v>69</v>
      </c>
    </row>
    <row r="70" ht="12.75">
      <c r="A70" s="70">
        <v>70</v>
      </c>
    </row>
    <row r="71" ht="12.75">
      <c r="A71" s="70">
        <v>71</v>
      </c>
    </row>
    <row r="72" ht="12.75">
      <c r="A72" s="70">
        <v>72</v>
      </c>
    </row>
    <row r="73" ht="12.75">
      <c r="A73" s="70">
        <v>73</v>
      </c>
    </row>
    <row r="74" ht="12.75">
      <c r="A74" s="70">
        <v>74</v>
      </c>
    </row>
    <row r="75" ht="12.75">
      <c r="A75" s="70">
        <v>75</v>
      </c>
    </row>
    <row r="76" ht="12.75">
      <c r="A76" s="70">
        <v>76</v>
      </c>
    </row>
    <row r="77" ht="12.75">
      <c r="A77" s="70">
        <v>77</v>
      </c>
    </row>
    <row r="78" ht="12.75">
      <c r="A78" s="70">
        <v>78</v>
      </c>
    </row>
    <row r="79" ht="12.75">
      <c r="A79" s="70">
        <v>79</v>
      </c>
    </row>
    <row r="80" ht="12.75">
      <c r="A80" s="70">
        <v>80</v>
      </c>
    </row>
    <row r="81" ht="12.75">
      <c r="A81" s="70">
        <v>81</v>
      </c>
    </row>
    <row r="82" ht="12.75">
      <c r="A82" s="70">
        <v>82</v>
      </c>
    </row>
    <row r="83" ht="12.75">
      <c r="A83" s="70">
        <v>83</v>
      </c>
    </row>
    <row r="84" ht="12.75">
      <c r="A84" s="70">
        <v>84</v>
      </c>
    </row>
    <row r="85" ht="12.75">
      <c r="A85" s="70">
        <v>85</v>
      </c>
    </row>
    <row r="86" ht="12.75">
      <c r="A86" s="70">
        <v>86</v>
      </c>
    </row>
    <row r="87" ht="12.75">
      <c r="A87" s="70">
        <v>87</v>
      </c>
    </row>
    <row r="88" ht="12.75">
      <c r="A88" s="70">
        <v>88</v>
      </c>
    </row>
    <row r="89" ht="12.75">
      <c r="A89" s="70">
        <v>89</v>
      </c>
    </row>
    <row r="90" ht="12.75">
      <c r="A90" s="70">
        <v>90</v>
      </c>
    </row>
    <row r="91" ht="12.75">
      <c r="A91" s="70">
        <v>91</v>
      </c>
    </row>
    <row r="92" ht="12.75">
      <c r="A92" s="70">
        <v>92</v>
      </c>
    </row>
    <row r="93" ht="12.75">
      <c r="A93" s="70">
        <v>93</v>
      </c>
    </row>
    <row r="94" ht="12.75">
      <c r="A94" s="70">
        <v>94</v>
      </c>
    </row>
    <row r="95" ht="12.75">
      <c r="A95" s="70">
        <v>95</v>
      </c>
    </row>
    <row r="96" ht="12.75">
      <c r="A96" s="70">
        <v>96</v>
      </c>
    </row>
    <row r="97" ht="12.75">
      <c r="A97" s="70">
        <v>97</v>
      </c>
    </row>
    <row r="98" ht="12.75">
      <c r="A98" s="70">
        <v>98</v>
      </c>
    </row>
    <row r="99" ht="12.75">
      <c r="A99" s="70">
        <v>99</v>
      </c>
    </row>
    <row r="100" ht="12.75">
      <c r="A100" s="70">
        <v>100</v>
      </c>
    </row>
    <row r="101" ht="12.75">
      <c r="A101" s="70">
        <v>101</v>
      </c>
    </row>
    <row r="102" ht="12.75">
      <c r="A102" s="70">
        <v>102</v>
      </c>
    </row>
    <row r="103" ht="12.75">
      <c r="A103" s="70">
        <v>103</v>
      </c>
    </row>
    <row r="104" ht="12.75">
      <c r="A104" s="70">
        <v>104</v>
      </c>
    </row>
    <row r="105" ht="12.75">
      <c r="A105" s="70">
        <v>105</v>
      </c>
    </row>
    <row r="106" ht="12.75">
      <c r="A106" s="70">
        <v>106</v>
      </c>
    </row>
    <row r="107" ht="12.75">
      <c r="A107" s="70">
        <v>107</v>
      </c>
    </row>
    <row r="108" ht="12.75">
      <c r="A108" s="70">
        <v>108</v>
      </c>
    </row>
    <row r="109" ht="12.75">
      <c r="A109" s="70">
        <v>109</v>
      </c>
    </row>
    <row r="110" ht="12.75">
      <c r="A110" s="70">
        <v>110</v>
      </c>
    </row>
    <row r="111" ht="12.75">
      <c r="A111" s="70">
        <v>111</v>
      </c>
    </row>
    <row r="112" ht="12.75">
      <c r="A112" s="70">
        <v>112</v>
      </c>
    </row>
    <row r="113" ht="12.75">
      <c r="A113" s="70">
        <v>113</v>
      </c>
    </row>
    <row r="114" ht="12.75">
      <c r="A114" s="70">
        <v>114</v>
      </c>
    </row>
    <row r="115" ht="12.75">
      <c r="A115" s="70">
        <v>115</v>
      </c>
    </row>
    <row r="116" ht="12.75">
      <c r="A116" s="70">
        <v>116</v>
      </c>
    </row>
    <row r="117" ht="12.75">
      <c r="A117" s="70">
        <v>117</v>
      </c>
    </row>
    <row r="118" ht="12.75">
      <c r="A118" s="70">
        <v>118</v>
      </c>
    </row>
    <row r="119" ht="12.75">
      <c r="A119" s="70">
        <v>119</v>
      </c>
    </row>
    <row r="120" ht="12.75">
      <c r="A120" s="70">
        <v>120</v>
      </c>
    </row>
    <row r="121" ht="12.75">
      <c r="A121" s="70">
        <v>121</v>
      </c>
    </row>
    <row r="122" ht="12.75">
      <c r="A122" s="70">
        <v>122</v>
      </c>
    </row>
    <row r="123" ht="12.75">
      <c r="A123" s="70">
        <v>123</v>
      </c>
    </row>
    <row r="124" ht="12.75">
      <c r="A124" s="70">
        <v>124</v>
      </c>
    </row>
    <row r="125" ht="12.75">
      <c r="A125" s="70">
        <v>125</v>
      </c>
    </row>
    <row r="126" ht="12.75">
      <c r="A126" s="70">
        <v>126</v>
      </c>
    </row>
    <row r="127" ht="12.75">
      <c r="A127" s="70">
        <v>127</v>
      </c>
    </row>
    <row r="128" ht="12.75">
      <c r="A128" s="70">
        <v>128</v>
      </c>
    </row>
    <row r="129" ht="12.75">
      <c r="A129" s="70">
        <v>129</v>
      </c>
    </row>
    <row r="130" ht="12.75">
      <c r="A130" s="70">
        <v>130</v>
      </c>
    </row>
    <row r="131" ht="12.75">
      <c r="A131" s="70">
        <v>131</v>
      </c>
    </row>
    <row r="132" ht="12.75">
      <c r="A132" s="70">
        <v>132</v>
      </c>
    </row>
    <row r="133" ht="12.75">
      <c r="A133" s="70">
        <v>133</v>
      </c>
    </row>
    <row r="134" ht="12.75">
      <c r="A134" s="70">
        <v>134</v>
      </c>
    </row>
    <row r="135" ht="12.75">
      <c r="A135" s="70">
        <v>135</v>
      </c>
    </row>
    <row r="136" ht="12.75">
      <c r="A136" s="70">
        <v>136</v>
      </c>
    </row>
    <row r="137" ht="12.75">
      <c r="A137" s="70">
        <v>137</v>
      </c>
    </row>
    <row r="138" ht="12.75">
      <c r="A138" s="70">
        <v>138</v>
      </c>
    </row>
    <row r="139" ht="12.75">
      <c r="A139" s="70">
        <v>139</v>
      </c>
    </row>
    <row r="140" ht="12.75">
      <c r="A140" s="70">
        <v>140</v>
      </c>
    </row>
    <row r="141" ht="12.75">
      <c r="A141" s="70">
        <v>141</v>
      </c>
    </row>
    <row r="142" ht="12.75">
      <c r="A142" s="70">
        <v>142</v>
      </c>
    </row>
    <row r="143" ht="12.75">
      <c r="A143" s="70">
        <v>143</v>
      </c>
    </row>
    <row r="144" ht="12.75">
      <c r="A144" s="70">
        <v>144</v>
      </c>
    </row>
    <row r="145" ht="12.75">
      <c r="A145" s="70">
        <v>145</v>
      </c>
    </row>
    <row r="146" ht="12.75">
      <c r="A146" s="70">
        <v>146</v>
      </c>
    </row>
    <row r="147" ht="12.75">
      <c r="A147" s="70">
        <v>147</v>
      </c>
    </row>
    <row r="148" ht="12.75">
      <c r="A148" s="70">
        <v>148</v>
      </c>
    </row>
    <row r="149" ht="12.75">
      <c r="A149" s="70">
        <v>149</v>
      </c>
    </row>
    <row r="150" ht="12.75">
      <c r="A150" s="70">
        <v>150</v>
      </c>
    </row>
    <row r="151" ht="12.75">
      <c r="A151" s="70">
        <v>151</v>
      </c>
    </row>
    <row r="152" ht="12.75">
      <c r="A152" s="70">
        <v>152</v>
      </c>
    </row>
    <row r="153" ht="12.75">
      <c r="A153" s="70">
        <v>153</v>
      </c>
    </row>
    <row r="154" ht="12.75">
      <c r="A154" s="70">
        <v>154</v>
      </c>
    </row>
    <row r="155" ht="12.75">
      <c r="A155" s="70">
        <v>155</v>
      </c>
    </row>
    <row r="156" ht="12.75">
      <c r="A156" s="70">
        <v>156</v>
      </c>
    </row>
    <row r="157" ht="12.75">
      <c r="A157" s="70">
        <v>157</v>
      </c>
    </row>
    <row r="158" ht="12.75">
      <c r="A158" s="70">
        <v>158</v>
      </c>
    </row>
    <row r="159" ht="12.75">
      <c r="A159" s="70">
        <v>159</v>
      </c>
    </row>
    <row r="160" ht="12.75">
      <c r="A160" s="70">
        <v>160</v>
      </c>
    </row>
    <row r="161" ht="12.75">
      <c r="A161" s="70">
        <v>161</v>
      </c>
    </row>
    <row r="162" ht="12.75">
      <c r="A162" s="70">
        <v>162</v>
      </c>
    </row>
    <row r="163" ht="12.75">
      <c r="A163" s="70">
        <v>163</v>
      </c>
    </row>
    <row r="164" ht="12.75">
      <c r="A164" s="70">
        <v>164</v>
      </c>
    </row>
    <row r="165" ht="12.75">
      <c r="A165" s="70">
        <v>165</v>
      </c>
    </row>
    <row r="166" ht="12.75">
      <c r="A166" s="70">
        <v>166</v>
      </c>
    </row>
    <row r="167" ht="12.75">
      <c r="A167" s="70">
        <v>167</v>
      </c>
    </row>
    <row r="168" ht="12.75">
      <c r="A168" s="70">
        <v>168</v>
      </c>
    </row>
    <row r="169" ht="12.75">
      <c r="A169" s="70">
        <v>169</v>
      </c>
    </row>
    <row r="170" ht="12.75">
      <c r="A170" s="70">
        <v>170</v>
      </c>
    </row>
    <row r="171" ht="12.75">
      <c r="A171" s="70">
        <v>171</v>
      </c>
    </row>
    <row r="172" ht="12.75">
      <c r="A172" s="70">
        <v>172</v>
      </c>
    </row>
    <row r="173" ht="12.75">
      <c r="A173" s="70">
        <v>173</v>
      </c>
    </row>
    <row r="174" ht="12.75">
      <c r="A174" s="70">
        <v>174</v>
      </c>
    </row>
    <row r="175" ht="12.75">
      <c r="A175" s="70">
        <v>175</v>
      </c>
    </row>
    <row r="176" ht="12.75">
      <c r="A176" s="70">
        <v>176</v>
      </c>
    </row>
    <row r="177" ht="12.75">
      <c r="A177" s="70">
        <v>177</v>
      </c>
    </row>
    <row r="178" ht="12.75">
      <c r="A178" s="70">
        <v>178</v>
      </c>
    </row>
    <row r="179" ht="12.75">
      <c r="A179" s="70">
        <v>179</v>
      </c>
    </row>
    <row r="180" ht="12.75">
      <c r="A180" s="70">
        <v>180</v>
      </c>
    </row>
    <row r="181" ht="12.75">
      <c r="A181" s="70">
        <v>181</v>
      </c>
    </row>
    <row r="182" ht="12.75">
      <c r="A182" s="70">
        <v>182</v>
      </c>
    </row>
    <row r="183" ht="12.75">
      <c r="A183" s="70">
        <v>183</v>
      </c>
    </row>
    <row r="184" ht="12.75">
      <c r="A184" s="70">
        <v>184</v>
      </c>
    </row>
    <row r="185" ht="12.75">
      <c r="A185" s="70">
        <v>185</v>
      </c>
    </row>
    <row r="186" ht="12.75">
      <c r="A186" s="70">
        <v>186</v>
      </c>
    </row>
    <row r="187" ht="12.75">
      <c r="A187" s="70">
        <v>187</v>
      </c>
    </row>
    <row r="188" ht="12.75">
      <c r="A188" s="70">
        <v>188</v>
      </c>
    </row>
    <row r="189" ht="12.75">
      <c r="A189" s="70">
        <v>189</v>
      </c>
    </row>
    <row r="190" ht="12.75">
      <c r="A190" s="70">
        <v>190</v>
      </c>
    </row>
  </sheetData>
  <sheetProtection selectLockedCells="1" selectUnlockedCells="1"/>
  <mergeCells count="5">
    <mergeCell ref="D29:U29"/>
    <mergeCell ref="H30:O30"/>
    <mergeCell ref="P30:U30"/>
    <mergeCell ref="H32:O32"/>
    <mergeCell ref="P32:U32"/>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xl/worksheets/sheet9.xml><?xml version="1.0" encoding="utf-8"?>
<worksheet xmlns="http://schemas.openxmlformats.org/spreadsheetml/2006/main" xmlns:r="http://schemas.openxmlformats.org/officeDocument/2006/relationships">
  <sheetPr>
    <tabColor indexed="38"/>
  </sheetPr>
  <dimension ref="A1:V202"/>
  <sheetViews>
    <sheetView zoomScale="75" zoomScaleNormal="75" workbookViewId="0" topLeftCell="B1">
      <selection activeCell="E19" sqref="E19"/>
    </sheetView>
  </sheetViews>
  <sheetFormatPr defaultColWidth="12.57421875" defaultRowHeight="15"/>
  <cols>
    <col min="1" max="1" width="4.57421875" style="67" customWidth="1"/>
    <col min="2" max="2" width="32.421875" style="177" customWidth="1"/>
    <col min="3" max="3" width="36.140625" style="67" customWidth="1"/>
    <col min="4" max="5" width="12.8515625" style="69" customWidth="1"/>
    <col min="6" max="7" width="12.8515625" style="67" customWidth="1"/>
    <col min="8" max="15" width="5.57421875" style="67" customWidth="1"/>
    <col min="16" max="16384" width="12.8515625" style="67" customWidth="1"/>
  </cols>
  <sheetData>
    <row r="1" spans="1:21" ht="17.25">
      <c r="A1" s="70">
        <v>1</v>
      </c>
      <c r="B1" s="161" t="s">
        <v>637</v>
      </c>
      <c r="C1" s="33"/>
      <c r="D1" s="35"/>
      <c r="E1" s="35"/>
      <c r="F1" s="35"/>
      <c r="G1" s="35"/>
      <c r="H1" s="35"/>
      <c r="I1" s="35"/>
      <c r="J1" s="35"/>
      <c r="K1" s="35"/>
      <c r="L1" s="35"/>
      <c r="M1" s="35"/>
      <c r="N1" s="35"/>
      <c r="O1" s="35"/>
      <c r="P1" s="69"/>
      <c r="Q1" s="69"/>
      <c r="R1" s="69"/>
      <c r="S1" s="69"/>
      <c r="T1" s="69"/>
      <c r="U1" s="69"/>
    </row>
    <row r="2" spans="1:21" ht="12.75">
      <c r="A2" s="70">
        <v>2</v>
      </c>
      <c r="B2" s="171" t="s">
        <v>102</v>
      </c>
      <c r="C2" s="33"/>
      <c r="D2" s="35"/>
      <c r="E2" s="35"/>
      <c r="F2" s="35"/>
      <c r="G2" s="35"/>
      <c r="H2" s="35"/>
      <c r="I2" s="35"/>
      <c r="J2" s="35"/>
      <c r="K2" s="35"/>
      <c r="L2" s="35"/>
      <c r="M2" s="35"/>
      <c r="N2" s="35"/>
      <c r="O2" s="35"/>
      <c r="P2" s="69"/>
      <c r="Q2" s="69"/>
      <c r="R2" s="69"/>
      <c r="S2" s="69"/>
      <c r="T2" s="69"/>
      <c r="U2" s="69"/>
    </row>
    <row r="3" spans="1:21" ht="15">
      <c r="A3" s="70">
        <v>3</v>
      </c>
      <c r="B3" s="73" t="s">
        <v>638</v>
      </c>
      <c r="C3" s="33"/>
      <c r="D3" s="35"/>
      <c r="E3" s="35"/>
      <c r="F3" s="35"/>
      <c r="G3" s="35"/>
      <c r="H3" s="35"/>
      <c r="I3" s="35"/>
      <c r="J3" s="35"/>
      <c r="K3" s="35"/>
      <c r="L3" s="35"/>
      <c r="M3" s="35"/>
      <c r="N3" s="35"/>
      <c r="O3" s="35"/>
      <c r="P3" s="69"/>
      <c r="Q3" s="69"/>
      <c r="R3" s="69"/>
      <c r="S3" s="69"/>
      <c r="T3" s="69"/>
      <c r="U3" s="69"/>
    </row>
    <row r="4" spans="1:21" ht="12.75">
      <c r="A4" s="70">
        <v>4</v>
      </c>
      <c r="B4" s="33"/>
      <c r="C4" s="33"/>
      <c r="D4" s="35"/>
      <c r="E4" s="35"/>
      <c r="F4" s="35"/>
      <c r="G4" s="35"/>
      <c r="H4" s="35"/>
      <c r="I4" s="35"/>
      <c r="J4" s="35"/>
      <c r="K4" s="35"/>
      <c r="L4" s="35"/>
      <c r="M4" s="35"/>
      <c r="N4" s="35"/>
      <c r="O4" s="35"/>
      <c r="P4" s="69"/>
      <c r="Q4" s="69"/>
      <c r="R4" s="69"/>
      <c r="S4" s="69"/>
      <c r="T4" s="69"/>
      <c r="U4" s="69"/>
    </row>
    <row r="5" spans="1:21" ht="12.75">
      <c r="A5" s="70">
        <v>5</v>
      </c>
      <c r="B5" s="64" t="s">
        <v>104</v>
      </c>
      <c r="C5" s="33"/>
      <c r="D5" s="35"/>
      <c r="E5" s="35"/>
      <c r="F5" s="35"/>
      <c r="G5" s="35"/>
      <c r="H5" s="35"/>
      <c r="I5" s="35"/>
      <c r="J5" s="35"/>
      <c r="K5" s="35"/>
      <c r="L5" s="35"/>
      <c r="M5" s="35"/>
      <c r="N5" s="35"/>
      <c r="O5" s="35"/>
      <c r="P5" s="69"/>
      <c r="Q5" s="69"/>
      <c r="R5" s="69"/>
      <c r="S5" s="69"/>
      <c r="T5" s="69"/>
      <c r="U5" s="69"/>
    </row>
    <row r="6" spans="1:21" ht="12.75">
      <c r="A6" s="70">
        <v>6</v>
      </c>
      <c r="B6" s="33"/>
      <c r="C6" s="33" t="s">
        <v>446</v>
      </c>
      <c r="D6" s="35"/>
      <c r="E6" s="35"/>
      <c r="F6" s="35"/>
      <c r="G6" s="35"/>
      <c r="H6" s="35"/>
      <c r="I6" s="35"/>
      <c r="J6" s="35"/>
      <c r="K6" s="35"/>
      <c r="L6" s="35"/>
      <c r="M6" s="35"/>
      <c r="N6" s="35"/>
      <c r="O6" s="35"/>
      <c r="P6" s="69"/>
      <c r="Q6" s="69"/>
      <c r="R6" s="69"/>
      <c r="S6" s="69"/>
      <c r="T6" s="69"/>
      <c r="U6" s="69"/>
    </row>
    <row r="7" spans="1:21" ht="12.75">
      <c r="A7" s="70">
        <v>7</v>
      </c>
      <c r="B7" s="33"/>
      <c r="C7" s="33" t="s">
        <v>639</v>
      </c>
      <c r="D7" s="35"/>
      <c r="E7" s="35"/>
      <c r="F7" s="35"/>
      <c r="G7" s="35"/>
      <c r="H7" s="35"/>
      <c r="I7" s="35"/>
      <c r="J7" s="35"/>
      <c r="K7" s="35"/>
      <c r="L7" s="35"/>
      <c r="M7" s="35"/>
      <c r="N7" s="35"/>
      <c r="O7" s="35"/>
      <c r="P7" s="69"/>
      <c r="Q7" s="69"/>
      <c r="R7" s="69"/>
      <c r="S7" s="69"/>
      <c r="T7" s="69"/>
      <c r="U7" s="69"/>
    </row>
    <row r="8" spans="1:21" ht="12.75">
      <c r="A8" s="70">
        <v>8</v>
      </c>
      <c r="B8" s="33"/>
      <c r="C8" s="33" t="s">
        <v>640</v>
      </c>
      <c r="D8" s="35"/>
      <c r="E8" s="35"/>
      <c r="F8" s="35"/>
      <c r="G8" s="35"/>
      <c r="H8" s="35"/>
      <c r="I8" s="35"/>
      <c r="J8" s="35"/>
      <c r="K8" s="35"/>
      <c r="L8" s="35"/>
      <c r="M8" s="35"/>
      <c r="N8" s="35"/>
      <c r="O8" s="35"/>
      <c r="P8" s="69"/>
      <c r="Q8" s="69"/>
      <c r="R8" s="69"/>
      <c r="S8" s="69"/>
      <c r="T8" s="69"/>
      <c r="U8" s="69"/>
    </row>
    <row r="9" spans="1:21" ht="12.75">
      <c r="A9" s="70">
        <v>9</v>
      </c>
      <c r="B9" s="33"/>
      <c r="C9" s="33" t="s">
        <v>641</v>
      </c>
      <c r="D9" s="35"/>
      <c r="E9" s="35"/>
      <c r="F9" s="35"/>
      <c r="G9" s="35"/>
      <c r="H9" s="35"/>
      <c r="I9" s="35"/>
      <c r="J9" s="35"/>
      <c r="K9" s="35"/>
      <c r="L9" s="35"/>
      <c r="M9" s="35"/>
      <c r="N9" s="35"/>
      <c r="O9" s="35"/>
      <c r="P9" s="69"/>
      <c r="Q9" s="69"/>
      <c r="R9" s="69"/>
      <c r="S9" s="69"/>
      <c r="T9" s="69"/>
      <c r="U9" s="69"/>
    </row>
    <row r="10" spans="1:21" ht="12.75">
      <c r="A10" s="70">
        <v>10</v>
      </c>
      <c r="B10" s="33"/>
      <c r="C10" s="33" t="s">
        <v>642</v>
      </c>
      <c r="D10" s="35"/>
      <c r="E10" s="35"/>
      <c r="F10" s="35"/>
      <c r="G10" s="35"/>
      <c r="H10" s="35"/>
      <c r="I10" s="35"/>
      <c r="J10" s="35"/>
      <c r="K10" s="35"/>
      <c r="L10" s="35"/>
      <c r="M10" s="35"/>
      <c r="N10" s="35"/>
      <c r="O10" s="35"/>
      <c r="P10" s="69"/>
      <c r="Q10" s="69"/>
      <c r="R10" s="69"/>
      <c r="S10" s="69"/>
      <c r="T10" s="69"/>
      <c r="U10" s="69"/>
    </row>
    <row r="11" spans="1:21" ht="12.75">
      <c r="A11" s="70">
        <v>11</v>
      </c>
      <c r="B11" s="33"/>
      <c r="C11" s="33" t="s">
        <v>643</v>
      </c>
      <c r="D11" s="35"/>
      <c r="E11" s="35"/>
      <c r="F11" s="35"/>
      <c r="G11" s="35"/>
      <c r="H11" s="35"/>
      <c r="I11" s="35"/>
      <c r="J11" s="35"/>
      <c r="K11" s="35"/>
      <c r="L11" s="35"/>
      <c r="M11" s="35"/>
      <c r="N11" s="35"/>
      <c r="O11" s="35"/>
      <c r="P11" s="69"/>
      <c r="Q11" s="69"/>
      <c r="R11" s="69"/>
      <c r="S11" s="69"/>
      <c r="T11" s="69"/>
      <c r="U11" s="69"/>
    </row>
    <row r="12" spans="1:21" ht="12.75">
      <c r="A12" s="70">
        <v>12</v>
      </c>
      <c r="B12" s="33"/>
      <c r="C12" s="33" t="s">
        <v>150</v>
      </c>
      <c r="D12" s="35"/>
      <c r="E12" s="35"/>
      <c r="F12" s="35"/>
      <c r="G12" s="35"/>
      <c r="H12" s="35"/>
      <c r="I12" s="35"/>
      <c r="J12" s="35"/>
      <c r="K12" s="35"/>
      <c r="L12" s="35"/>
      <c r="M12" s="35"/>
      <c r="N12" s="35"/>
      <c r="O12" s="35"/>
      <c r="P12" s="69"/>
      <c r="Q12" s="69"/>
      <c r="R12" s="69"/>
      <c r="S12" s="69"/>
      <c r="T12" s="69"/>
      <c r="U12" s="69"/>
    </row>
    <row r="13" spans="1:21" ht="12.75">
      <c r="A13" s="70">
        <v>13</v>
      </c>
      <c r="B13" s="33"/>
      <c r="C13" s="33" t="s">
        <v>2</v>
      </c>
      <c r="D13" s="35"/>
      <c r="E13" s="35"/>
      <c r="F13" s="35"/>
      <c r="G13" s="35"/>
      <c r="H13" s="35"/>
      <c r="I13" s="35"/>
      <c r="J13" s="35"/>
      <c r="K13" s="35"/>
      <c r="L13" s="35"/>
      <c r="M13" s="35"/>
      <c r="N13" s="35"/>
      <c r="O13" s="35"/>
      <c r="P13" s="69"/>
      <c r="Q13" s="69"/>
      <c r="R13" s="69"/>
      <c r="S13" s="69"/>
      <c r="T13" s="69"/>
      <c r="U13" s="69"/>
    </row>
    <row r="14" spans="1:21" ht="12.75">
      <c r="A14" s="70">
        <v>14</v>
      </c>
      <c r="B14" s="64" t="s">
        <v>117</v>
      </c>
      <c r="C14" s="33"/>
      <c r="D14" s="40" t="s">
        <v>454</v>
      </c>
      <c r="E14" s="40" t="s">
        <v>116</v>
      </c>
      <c r="F14" s="35"/>
      <c r="G14" s="35"/>
      <c r="H14" s="35"/>
      <c r="I14" s="35"/>
      <c r="J14" s="35"/>
      <c r="K14" s="35"/>
      <c r="L14" s="35"/>
      <c r="M14" s="35"/>
      <c r="N14" s="35"/>
      <c r="O14" s="35"/>
      <c r="P14" s="69"/>
      <c r="Q14" s="69"/>
      <c r="R14" s="69"/>
      <c r="S14" s="69"/>
      <c r="T14" s="69"/>
      <c r="U14" s="69"/>
    </row>
    <row r="15" spans="1:21" ht="12.75">
      <c r="A15" s="70">
        <v>15</v>
      </c>
      <c r="B15" s="33"/>
      <c r="C15" s="33" t="s">
        <v>119</v>
      </c>
      <c r="D15" s="35">
        <v>6</v>
      </c>
      <c r="E15" s="35">
        <v>4</v>
      </c>
      <c r="F15" s="35"/>
      <c r="G15" s="35"/>
      <c r="H15" s="35"/>
      <c r="I15" s="35"/>
      <c r="J15" s="35"/>
      <c r="K15" s="35"/>
      <c r="L15" s="35"/>
      <c r="M15" s="35"/>
      <c r="N15" s="35"/>
      <c r="O15" s="35"/>
      <c r="P15" s="69"/>
      <c r="Q15" s="69"/>
      <c r="R15" s="69"/>
      <c r="S15" s="69"/>
      <c r="T15" s="69"/>
      <c r="U15" s="69"/>
    </row>
    <row r="16" spans="1:21" ht="12.75">
      <c r="A16" s="70">
        <v>16</v>
      </c>
      <c r="B16" s="33"/>
      <c r="C16" s="33" t="s">
        <v>19</v>
      </c>
      <c r="D16" s="35">
        <v>3</v>
      </c>
      <c r="E16" s="35">
        <v>3</v>
      </c>
      <c r="F16" s="35"/>
      <c r="G16" s="35"/>
      <c r="H16" s="35"/>
      <c r="I16" s="35"/>
      <c r="J16" s="35"/>
      <c r="K16" s="35"/>
      <c r="L16" s="35"/>
      <c r="M16" s="35"/>
      <c r="N16" s="35"/>
      <c r="O16" s="35"/>
      <c r="P16" s="69"/>
      <c r="Q16" s="69"/>
      <c r="R16" s="69"/>
      <c r="S16" s="69"/>
      <c r="T16" s="69"/>
      <c r="U16" s="69"/>
    </row>
    <row r="17" spans="1:21" ht="12.75">
      <c r="A17" s="70">
        <v>17</v>
      </c>
      <c r="B17" s="33"/>
      <c r="C17" s="33" t="s">
        <v>120</v>
      </c>
      <c r="D17" s="35">
        <v>81</v>
      </c>
      <c r="E17" s="35">
        <v>81</v>
      </c>
      <c r="F17" s="35"/>
      <c r="G17" s="35"/>
      <c r="H17" s="35"/>
      <c r="I17" s="35"/>
      <c r="J17" s="35"/>
      <c r="K17" s="35"/>
      <c r="L17" s="35"/>
      <c r="M17" s="35"/>
      <c r="N17" s="35"/>
      <c r="O17" s="35"/>
      <c r="P17" s="69"/>
      <c r="Q17" s="69"/>
      <c r="R17" s="69"/>
      <c r="S17" s="69"/>
      <c r="T17" s="69"/>
      <c r="U17" s="69"/>
    </row>
    <row r="18" spans="1:21" ht="12.75">
      <c r="A18" s="70">
        <v>18</v>
      </c>
      <c r="B18" s="33"/>
      <c r="C18" s="33" t="s">
        <v>121</v>
      </c>
      <c r="D18" s="35">
        <v>53</v>
      </c>
      <c r="E18" s="35">
        <v>53</v>
      </c>
      <c r="F18" s="35"/>
      <c r="G18" s="35"/>
      <c r="H18" s="35"/>
      <c r="I18" s="35"/>
      <c r="J18" s="35"/>
      <c r="K18" s="35"/>
      <c r="L18" s="35"/>
      <c r="M18" s="35"/>
      <c r="N18" s="35"/>
      <c r="O18" s="35"/>
      <c r="P18" s="69"/>
      <c r="Q18" s="69"/>
      <c r="R18" s="69"/>
      <c r="S18" s="69"/>
      <c r="T18" s="69"/>
      <c r="U18" s="69"/>
    </row>
    <row r="19" spans="1:21" ht="12.75">
      <c r="A19" s="70">
        <v>19</v>
      </c>
      <c r="B19" s="33"/>
      <c r="C19" s="76" t="s">
        <v>122</v>
      </c>
      <c r="D19" s="45">
        <f>SUM(D15:D18)</f>
        <v>143</v>
      </c>
      <c r="E19" s="45">
        <f>SUM(E15:E18)</f>
        <v>141</v>
      </c>
      <c r="F19" s="35"/>
      <c r="G19" s="35"/>
      <c r="H19" s="35"/>
      <c r="I19" s="35"/>
      <c r="J19" s="35"/>
      <c r="K19" s="35"/>
      <c r="L19" s="35"/>
      <c r="M19" s="35"/>
      <c r="N19" s="35"/>
      <c r="O19" s="35"/>
      <c r="P19" s="69"/>
      <c r="Q19" s="69"/>
      <c r="R19" s="69"/>
      <c r="S19" s="69"/>
      <c r="T19" s="69"/>
      <c r="U19" s="69"/>
    </row>
    <row r="20" spans="1:21" ht="12.75">
      <c r="A20" s="70">
        <v>20</v>
      </c>
      <c r="B20" s="67"/>
      <c r="E20" s="35"/>
      <c r="F20" s="35"/>
      <c r="G20" s="35"/>
      <c r="H20" s="35"/>
      <c r="I20" s="35"/>
      <c r="J20" s="35"/>
      <c r="K20" s="35"/>
      <c r="L20" s="35"/>
      <c r="M20" s="35"/>
      <c r="N20" s="35"/>
      <c r="O20" s="35"/>
      <c r="P20" s="69"/>
      <c r="Q20" s="69"/>
      <c r="R20" s="69"/>
      <c r="S20" s="69"/>
      <c r="T20" s="69"/>
      <c r="U20" s="69"/>
    </row>
    <row r="21" spans="1:21" ht="12.75">
      <c r="A21" s="70">
        <v>21</v>
      </c>
      <c r="B21" s="67"/>
      <c r="E21" s="35"/>
      <c r="F21" s="35"/>
      <c r="G21" s="35"/>
      <c r="H21" s="35"/>
      <c r="I21" s="35"/>
      <c r="J21" s="35"/>
      <c r="K21" s="35"/>
      <c r="L21" s="35"/>
      <c r="M21" s="35"/>
      <c r="N21" s="35"/>
      <c r="O21" s="35"/>
      <c r="P21" s="69"/>
      <c r="Q21" s="69"/>
      <c r="R21" s="69"/>
      <c r="S21" s="69"/>
      <c r="T21" s="69"/>
      <c r="U21" s="69"/>
    </row>
    <row r="22" spans="1:21" ht="12.75">
      <c r="A22" s="70">
        <v>22</v>
      </c>
      <c r="B22" s="67"/>
      <c r="E22" s="35"/>
      <c r="F22" s="35"/>
      <c r="G22" s="35"/>
      <c r="H22" s="35"/>
      <c r="I22" s="35"/>
      <c r="J22" s="35"/>
      <c r="K22" s="35"/>
      <c r="L22" s="35"/>
      <c r="M22" s="35"/>
      <c r="N22" s="35"/>
      <c r="O22" s="35"/>
      <c r="P22" s="69"/>
      <c r="Q22" s="69"/>
      <c r="R22" s="69"/>
      <c r="S22" s="69"/>
      <c r="T22" s="69"/>
      <c r="U22" s="69"/>
    </row>
    <row r="23" spans="1:21" ht="12.75">
      <c r="A23" s="70">
        <v>23</v>
      </c>
      <c r="B23" s="64" t="s">
        <v>123</v>
      </c>
      <c r="C23" s="33"/>
      <c r="D23" s="35"/>
      <c r="E23" s="35"/>
      <c r="F23" s="35"/>
      <c r="G23" s="35"/>
      <c r="H23" s="35"/>
      <c r="I23" s="35"/>
      <c r="J23" s="35"/>
      <c r="K23" s="35"/>
      <c r="L23" s="35"/>
      <c r="M23" s="35"/>
      <c r="N23" s="35"/>
      <c r="O23" s="35"/>
      <c r="P23" s="69"/>
      <c r="Q23" s="69"/>
      <c r="R23" s="69"/>
      <c r="S23" s="69"/>
      <c r="T23" s="69"/>
      <c r="U23" s="69"/>
    </row>
    <row r="24" spans="1:21" ht="12.75">
      <c r="A24" s="70">
        <v>24</v>
      </c>
      <c r="B24" s="33" t="s">
        <v>124</v>
      </c>
      <c r="C24" s="33"/>
      <c r="D24" s="35"/>
      <c r="E24" s="35"/>
      <c r="F24" s="35"/>
      <c r="G24" s="35"/>
      <c r="H24" s="35"/>
      <c r="I24" s="35"/>
      <c r="J24" s="35"/>
      <c r="K24" s="35"/>
      <c r="L24" s="35"/>
      <c r="M24" s="35"/>
      <c r="N24" s="35"/>
      <c r="O24" s="35"/>
      <c r="P24" s="69"/>
      <c r="Q24" s="69"/>
      <c r="R24" s="69"/>
      <c r="S24" s="69"/>
      <c r="T24" s="69"/>
      <c r="U24" s="69"/>
    </row>
    <row r="25" spans="1:21" ht="12.75">
      <c r="A25" s="70">
        <v>25</v>
      </c>
      <c r="B25" s="33"/>
      <c r="C25" s="33" t="s">
        <v>644</v>
      </c>
      <c r="D25" s="35">
        <v>7</v>
      </c>
      <c r="E25" s="35"/>
      <c r="F25" s="35"/>
      <c r="G25" s="35"/>
      <c r="H25" s="35"/>
      <c r="I25" s="35"/>
      <c r="J25" s="35"/>
      <c r="K25" s="35"/>
      <c r="L25" s="35"/>
      <c r="M25" s="35"/>
      <c r="N25" s="35"/>
      <c r="O25" s="35"/>
      <c r="P25" s="69"/>
      <c r="Q25" s="69"/>
      <c r="R25" s="69"/>
      <c r="S25" s="69"/>
      <c r="T25" s="69"/>
      <c r="U25" s="69"/>
    </row>
    <row r="26" spans="1:21" ht="12.75">
      <c r="A26" s="70">
        <v>26</v>
      </c>
      <c r="B26" s="33"/>
      <c r="C26" s="33" t="s">
        <v>645</v>
      </c>
      <c r="D26" s="35">
        <v>10</v>
      </c>
      <c r="E26" s="35"/>
      <c r="F26" s="35"/>
      <c r="G26" s="35"/>
      <c r="H26" s="35"/>
      <c r="I26" s="35"/>
      <c r="J26" s="35"/>
      <c r="K26" s="35"/>
      <c r="L26" s="35"/>
      <c r="M26" s="35"/>
      <c r="N26" s="35"/>
      <c r="O26" s="35"/>
      <c r="P26" s="69"/>
      <c r="Q26" s="69"/>
      <c r="R26" s="69"/>
      <c r="S26" s="69"/>
      <c r="T26" s="69"/>
      <c r="U26" s="69"/>
    </row>
    <row r="27" spans="1:21" ht="12.75">
      <c r="A27" s="70">
        <v>27</v>
      </c>
      <c r="B27" s="33"/>
      <c r="C27" s="33" t="s">
        <v>319</v>
      </c>
      <c r="D27" s="35">
        <v>1</v>
      </c>
      <c r="E27" s="35"/>
      <c r="F27" s="35"/>
      <c r="G27" s="35"/>
      <c r="H27" s="35"/>
      <c r="I27" s="35"/>
      <c r="J27" s="35"/>
      <c r="K27" s="35"/>
      <c r="L27" s="35"/>
      <c r="M27" s="35"/>
      <c r="N27" s="35"/>
      <c r="O27" s="35"/>
      <c r="P27" s="69"/>
      <c r="Q27" s="69"/>
      <c r="R27" s="69"/>
      <c r="S27" s="69"/>
      <c r="T27" s="69"/>
      <c r="U27" s="69"/>
    </row>
    <row r="28" spans="1:21" ht="12.75">
      <c r="A28" s="70">
        <v>28</v>
      </c>
      <c r="B28" s="33" t="s">
        <v>126</v>
      </c>
      <c r="C28" s="33" t="s">
        <v>2</v>
      </c>
      <c r="D28" s="35" t="s">
        <v>2</v>
      </c>
      <c r="E28" s="35"/>
      <c r="F28" s="35"/>
      <c r="G28" s="35"/>
      <c r="H28" s="35"/>
      <c r="I28" s="35"/>
      <c r="J28" s="35"/>
      <c r="K28" s="35"/>
      <c r="L28" s="35"/>
      <c r="M28" s="35"/>
      <c r="N28" s="35"/>
      <c r="O28" s="35"/>
      <c r="P28" s="69"/>
      <c r="Q28" s="69"/>
      <c r="R28" s="69"/>
      <c r="S28" s="69"/>
      <c r="T28" s="69"/>
      <c r="U28" s="69"/>
    </row>
    <row r="29" spans="1:21" s="67" customFormat="1" ht="12.75">
      <c r="A29" s="70">
        <v>29</v>
      </c>
      <c r="C29" s="33" t="s">
        <v>266</v>
      </c>
      <c r="D29" s="46">
        <v>3</v>
      </c>
      <c r="E29" s="35"/>
      <c r="F29" s="35"/>
      <c r="G29" s="35"/>
      <c r="H29" s="35"/>
      <c r="I29" s="35"/>
      <c r="J29" s="35"/>
      <c r="K29" s="35"/>
      <c r="L29" s="35"/>
      <c r="M29" s="35"/>
      <c r="N29" s="35"/>
      <c r="O29" s="35"/>
      <c r="P29" s="69"/>
      <c r="Q29" s="69"/>
      <c r="R29" s="69"/>
      <c r="S29" s="69"/>
      <c r="T29" s="69"/>
      <c r="U29" s="69"/>
    </row>
    <row r="30" spans="1:21" ht="12.75">
      <c r="A30" s="70">
        <v>30</v>
      </c>
      <c r="B30" s="33"/>
      <c r="C30" s="33" t="s">
        <v>267</v>
      </c>
      <c r="D30" s="46">
        <v>1</v>
      </c>
      <c r="E30" s="35"/>
      <c r="F30" s="35"/>
      <c r="G30" s="35"/>
      <c r="H30" s="35"/>
      <c r="I30" s="35"/>
      <c r="J30" s="35"/>
      <c r="K30" s="35"/>
      <c r="L30" s="35"/>
      <c r="M30" s="35"/>
      <c r="N30" s="35"/>
      <c r="O30" s="35"/>
      <c r="P30" s="69"/>
      <c r="Q30" s="69"/>
      <c r="R30" s="69"/>
      <c r="S30" s="69"/>
      <c r="T30" s="69"/>
      <c r="U30" s="69"/>
    </row>
    <row r="31" spans="1:21" ht="12.75">
      <c r="A31" s="70">
        <v>31</v>
      </c>
      <c r="B31" s="33"/>
      <c r="C31" s="33" t="s">
        <v>269</v>
      </c>
      <c r="D31" s="178">
        <v>0</v>
      </c>
      <c r="E31" s="35"/>
      <c r="F31" s="35"/>
      <c r="G31" s="35"/>
      <c r="H31" s="35"/>
      <c r="I31" s="35"/>
      <c r="J31" s="35"/>
      <c r="K31" s="35"/>
      <c r="L31" s="35"/>
      <c r="M31" s="35"/>
      <c r="N31" s="35"/>
      <c r="O31" s="35"/>
      <c r="P31" s="69"/>
      <c r="Q31" s="69"/>
      <c r="R31" s="69"/>
      <c r="S31" s="69"/>
      <c r="T31" s="69"/>
      <c r="U31" s="69"/>
    </row>
    <row r="32" spans="1:21" s="67" customFormat="1" ht="12.75">
      <c r="A32" s="70">
        <v>32</v>
      </c>
      <c r="C32" s="44" t="s">
        <v>270</v>
      </c>
      <c r="D32" s="45">
        <f>SUM(D29:D31)</f>
        <v>4</v>
      </c>
      <c r="E32" s="35"/>
      <c r="F32" s="35"/>
      <c r="G32" s="35"/>
      <c r="H32" s="35"/>
      <c r="I32" s="35"/>
      <c r="J32" s="35"/>
      <c r="K32" s="35"/>
      <c r="L32" s="35"/>
      <c r="M32" s="35"/>
      <c r="N32" s="35"/>
      <c r="O32" s="35"/>
      <c r="P32" s="69"/>
      <c r="Q32" s="69"/>
      <c r="R32" s="69"/>
      <c r="S32" s="69"/>
      <c r="T32" s="69"/>
      <c r="U32" s="69"/>
    </row>
    <row r="33" spans="1:21" ht="12.75">
      <c r="A33" s="70">
        <v>33</v>
      </c>
      <c r="B33" s="33"/>
      <c r="C33" s="33" t="s">
        <v>271</v>
      </c>
      <c r="D33" s="35">
        <v>3</v>
      </c>
      <c r="E33" s="35"/>
      <c r="F33" s="35"/>
      <c r="G33" s="35"/>
      <c r="H33" s="35"/>
      <c r="I33" s="35"/>
      <c r="J33" s="35"/>
      <c r="K33" s="35"/>
      <c r="L33" s="35"/>
      <c r="M33" s="35"/>
      <c r="N33" s="35"/>
      <c r="O33" s="35"/>
      <c r="P33" s="69"/>
      <c r="Q33" s="69"/>
      <c r="R33" s="69"/>
      <c r="S33" s="69"/>
      <c r="T33" s="69"/>
      <c r="U33" s="69"/>
    </row>
    <row r="34" spans="1:21" ht="12.75">
      <c r="A34" s="70">
        <v>34</v>
      </c>
      <c r="B34" s="33"/>
      <c r="C34" s="33" t="s">
        <v>272</v>
      </c>
      <c r="D34" s="35">
        <v>1</v>
      </c>
      <c r="E34" s="35"/>
      <c r="F34" s="35"/>
      <c r="G34" s="35"/>
      <c r="H34" s="35"/>
      <c r="I34" s="35"/>
      <c r="J34" s="35"/>
      <c r="K34" s="35"/>
      <c r="L34" s="35"/>
      <c r="M34" s="35"/>
      <c r="N34" s="35"/>
      <c r="O34" s="35"/>
      <c r="P34" s="69"/>
      <c r="Q34" s="69"/>
      <c r="R34" s="69"/>
      <c r="S34" s="69"/>
      <c r="T34" s="69"/>
      <c r="U34" s="69"/>
    </row>
    <row r="35" spans="1:21" ht="12.75">
      <c r="A35" s="70">
        <v>35</v>
      </c>
      <c r="B35" s="33"/>
      <c r="D35" s="35" t="s">
        <v>2</v>
      </c>
      <c r="E35" s="35"/>
      <c r="F35" s="35"/>
      <c r="G35" s="35"/>
      <c r="H35" s="35"/>
      <c r="I35" s="35"/>
      <c r="J35" s="35"/>
      <c r="K35" s="35"/>
      <c r="L35" s="35"/>
      <c r="M35" s="35"/>
      <c r="N35" s="35"/>
      <c r="O35" s="35"/>
      <c r="P35" s="69"/>
      <c r="Q35" s="69"/>
      <c r="R35" s="69"/>
      <c r="S35" s="69"/>
      <c r="T35" s="69"/>
      <c r="U35" s="69"/>
    </row>
    <row r="36" spans="1:21" ht="12.75">
      <c r="A36" s="70">
        <v>36</v>
      </c>
      <c r="B36" s="33"/>
      <c r="C36" s="33"/>
      <c r="D36" s="35" t="s">
        <v>2</v>
      </c>
      <c r="E36" s="35"/>
      <c r="F36" s="35"/>
      <c r="G36" s="35"/>
      <c r="H36" s="35"/>
      <c r="I36" s="35"/>
      <c r="J36" s="35"/>
      <c r="K36" s="35"/>
      <c r="L36" s="35"/>
      <c r="M36" s="35"/>
      <c r="N36" s="35"/>
      <c r="O36" s="35"/>
      <c r="P36" s="69"/>
      <c r="Q36" s="69"/>
      <c r="R36" s="69"/>
      <c r="S36" s="69"/>
      <c r="T36" s="69"/>
      <c r="U36" s="69"/>
    </row>
    <row r="37" spans="1:21" ht="12.75">
      <c r="A37" s="70">
        <v>37</v>
      </c>
      <c r="B37" s="76" t="s">
        <v>248</v>
      </c>
      <c r="C37" s="33"/>
      <c r="D37" s="35"/>
      <c r="E37" s="35"/>
      <c r="F37" s="35"/>
      <c r="G37" s="35"/>
      <c r="H37" s="35"/>
      <c r="I37" s="35"/>
      <c r="J37" s="35"/>
      <c r="K37" s="35"/>
      <c r="L37" s="35"/>
      <c r="M37" s="35"/>
      <c r="N37" s="35"/>
      <c r="O37" s="35"/>
      <c r="P37" s="69"/>
      <c r="Q37" s="69"/>
      <c r="R37" s="69"/>
      <c r="S37" s="69"/>
      <c r="T37" s="69"/>
      <c r="U37" s="69"/>
    </row>
    <row r="38" spans="1:21" ht="12.75">
      <c r="A38" s="70">
        <v>38</v>
      </c>
      <c r="B38" s="33" t="s">
        <v>135</v>
      </c>
      <c r="C38" s="33"/>
      <c r="D38" s="35" t="s">
        <v>3</v>
      </c>
      <c r="E38" s="35"/>
      <c r="F38" s="35"/>
      <c r="G38" s="35"/>
      <c r="H38" s="35"/>
      <c r="I38" s="35"/>
      <c r="J38" s="35"/>
      <c r="K38" s="35"/>
      <c r="L38" s="35"/>
      <c r="M38" s="35"/>
      <c r="N38" s="35"/>
      <c r="O38" s="35"/>
      <c r="P38" s="35"/>
      <c r="Q38" s="35"/>
      <c r="R38" s="35"/>
      <c r="S38" s="35"/>
      <c r="T38" s="35"/>
      <c r="U38" s="35"/>
    </row>
    <row r="39" spans="1:22" ht="12.75" customHeight="1">
      <c r="A39" s="70">
        <v>39</v>
      </c>
      <c r="B39" s="33"/>
      <c r="C39" s="33" t="s">
        <v>136</v>
      </c>
      <c r="D39" s="35"/>
      <c r="E39"/>
      <c r="F39" s="35"/>
      <c r="G39" s="35"/>
      <c r="H39" s="49" t="s">
        <v>137</v>
      </c>
      <c r="I39" s="49"/>
      <c r="J39" s="49"/>
      <c r="K39" s="49"/>
      <c r="L39" s="49"/>
      <c r="M39" s="49"/>
      <c r="N39" s="49"/>
      <c r="O39" s="49"/>
      <c r="P39" s="51" t="s">
        <v>139</v>
      </c>
      <c r="Q39" s="51"/>
      <c r="R39" s="51"/>
      <c r="S39" s="51"/>
      <c r="T39" s="51"/>
      <c r="U39" s="51"/>
      <c r="V39" s="51"/>
    </row>
    <row r="40" spans="1:21" ht="15">
      <c r="A40" s="70">
        <v>40</v>
      </c>
      <c r="B40" s="33"/>
      <c r="C40" s="68"/>
      <c r="D40" s="51" t="s">
        <v>138</v>
      </c>
      <c r="E40" s="81" t="s">
        <v>273</v>
      </c>
      <c r="F40" s="51" t="s">
        <v>140</v>
      </c>
      <c r="G40" s="51" t="s">
        <v>141</v>
      </c>
      <c r="H40" s="52" t="s">
        <v>142</v>
      </c>
      <c r="I40" s="52" t="s">
        <v>143</v>
      </c>
      <c r="J40" s="52" t="s">
        <v>144</v>
      </c>
      <c r="K40" s="52" t="s">
        <v>145</v>
      </c>
      <c r="L40" s="52" t="s">
        <v>146</v>
      </c>
      <c r="M40" s="52" t="s">
        <v>147</v>
      </c>
      <c r="N40" s="52" t="s">
        <v>148</v>
      </c>
      <c r="O40" s="52" t="s">
        <v>149</v>
      </c>
      <c r="P40" s="81" t="s">
        <v>24</v>
      </c>
      <c r="Q40" s="69" t="s">
        <v>274</v>
      </c>
      <c r="R40" s="69" t="s">
        <v>275</v>
      </c>
      <c r="S40" s="81" t="s">
        <v>276</v>
      </c>
      <c r="T40" s="81" t="s">
        <v>277</v>
      </c>
      <c r="U40" s="81" t="s">
        <v>278</v>
      </c>
    </row>
    <row r="41" spans="1:22" ht="12.75">
      <c r="A41" s="70">
        <v>41</v>
      </c>
      <c r="B41" s="35">
        <v>1</v>
      </c>
      <c r="C41" s="35">
        <v>2</v>
      </c>
      <c r="D41" s="35">
        <v>3</v>
      </c>
      <c r="E41"/>
      <c r="F41" s="35">
        <v>4</v>
      </c>
      <c r="G41" s="35">
        <v>5</v>
      </c>
      <c r="H41" s="35">
        <v>6</v>
      </c>
      <c r="I41" s="35"/>
      <c r="J41" s="35"/>
      <c r="K41" s="35"/>
      <c r="L41" s="35"/>
      <c r="M41" s="35"/>
      <c r="N41" s="35"/>
      <c r="O41" s="35"/>
      <c r="P41" s="35">
        <v>7</v>
      </c>
      <c r="Q41" s="35"/>
      <c r="R41" s="35"/>
      <c r="S41" s="35"/>
      <c r="T41" s="35"/>
      <c r="U41" s="35"/>
      <c r="V41" s="35"/>
    </row>
    <row r="42" spans="1:21" ht="12.75">
      <c r="A42" s="70">
        <v>42</v>
      </c>
      <c r="B42" s="64" t="s">
        <v>446</v>
      </c>
      <c r="C42" s="33"/>
      <c r="D42" s="35"/>
      <c r="E42" s="35"/>
      <c r="F42" s="35"/>
      <c r="G42" s="35"/>
      <c r="H42" s="35"/>
      <c r="I42" s="35"/>
      <c r="J42" s="35"/>
      <c r="K42" s="35"/>
      <c r="L42" s="35"/>
      <c r="M42" s="35"/>
      <c r="N42" s="35"/>
      <c r="O42" s="35"/>
      <c r="P42" s="69"/>
      <c r="Q42" s="69"/>
      <c r="R42" s="69"/>
      <c r="S42" s="69"/>
      <c r="T42" s="69"/>
      <c r="U42" s="69"/>
    </row>
    <row r="43" spans="1:4" ht="12.75">
      <c r="A43" s="70">
        <v>43</v>
      </c>
      <c r="B43" s="177" t="s">
        <v>646</v>
      </c>
      <c r="C43" s="67" t="s">
        <v>173</v>
      </c>
      <c r="D43" s="69">
        <v>1</v>
      </c>
    </row>
    <row r="44" spans="1:5" ht="12.75">
      <c r="A44" s="70">
        <v>44</v>
      </c>
      <c r="B44" s="177" t="s">
        <v>154</v>
      </c>
      <c r="C44" s="67" t="s">
        <v>622</v>
      </c>
      <c r="D44" s="69">
        <v>1</v>
      </c>
      <c r="E44" s="162" t="s">
        <v>514</v>
      </c>
    </row>
    <row r="45" spans="1:5" ht="12.75">
      <c r="A45" s="70">
        <v>45</v>
      </c>
      <c r="B45" s="177" t="s">
        <v>601</v>
      </c>
      <c r="C45" s="67" t="s">
        <v>602</v>
      </c>
      <c r="D45" s="69">
        <v>1</v>
      </c>
      <c r="E45" s="162" t="s">
        <v>514</v>
      </c>
    </row>
    <row r="46" spans="1:4" ht="12.75">
      <c r="A46" s="70">
        <v>46</v>
      </c>
      <c r="B46" s="177" t="s">
        <v>647</v>
      </c>
      <c r="C46" s="67" t="s">
        <v>216</v>
      </c>
      <c r="D46" s="69">
        <v>1</v>
      </c>
    </row>
    <row r="47" spans="1:4" ht="12.75">
      <c r="A47" s="70">
        <v>47</v>
      </c>
      <c r="B47" s="177" t="s">
        <v>648</v>
      </c>
      <c r="C47" s="67" t="s">
        <v>649</v>
      </c>
      <c r="D47" s="69">
        <v>1</v>
      </c>
    </row>
    <row r="48" spans="1:4" ht="12.75">
      <c r="A48" s="70">
        <v>48</v>
      </c>
      <c r="B48" s="177" t="s">
        <v>334</v>
      </c>
      <c r="C48" s="67" t="s">
        <v>334</v>
      </c>
      <c r="D48" s="69">
        <v>1</v>
      </c>
    </row>
    <row r="49" spans="1:4" ht="12.75">
      <c r="A49" s="70">
        <v>49</v>
      </c>
      <c r="B49" s="177" t="s">
        <v>650</v>
      </c>
      <c r="C49" s="67" t="s">
        <v>315</v>
      </c>
      <c r="D49" s="69">
        <v>1</v>
      </c>
    </row>
    <row r="50" spans="1:4" ht="12.75">
      <c r="A50" s="70">
        <v>50</v>
      </c>
      <c r="B50" s="177" t="s">
        <v>292</v>
      </c>
      <c r="C50" s="67" t="s">
        <v>181</v>
      </c>
      <c r="D50" s="69">
        <v>1</v>
      </c>
    </row>
    <row r="51" spans="1:4" ht="12.75">
      <c r="A51" s="70">
        <v>51</v>
      </c>
      <c r="C51" s="166" t="s">
        <v>122</v>
      </c>
      <c r="D51" s="167">
        <f>SUM(D43:D50)</f>
        <v>8</v>
      </c>
    </row>
    <row r="52" spans="1:2" ht="12.75">
      <c r="A52" s="70">
        <v>52</v>
      </c>
      <c r="B52" s="173" t="s">
        <v>651</v>
      </c>
    </row>
    <row r="53" spans="1:4" ht="24.75">
      <c r="A53" s="70">
        <v>53</v>
      </c>
      <c r="B53" s="165" t="s">
        <v>652</v>
      </c>
      <c r="C53" s="67" t="s">
        <v>315</v>
      </c>
      <c r="D53" s="69">
        <v>1</v>
      </c>
    </row>
    <row r="54" spans="1:4" ht="12.75">
      <c r="A54" s="70">
        <v>54</v>
      </c>
      <c r="B54" s="177" t="s">
        <v>653</v>
      </c>
      <c r="C54" s="67" t="s">
        <v>209</v>
      </c>
      <c r="D54" s="69">
        <v>2</v>
      </c>
    </row>
    <row r="55" spans="1:4" ht="12.75">
      <c r="A55" s="70">
        <v>55</v>
      </c>
      <c r="B55" s="177" t="s">
        <v>654</v>
      </c>
      <c r="C55" s="67" t="s">
        <v>209</v>
      </c>
      <c r="D55" s="69">
        <v>2</v>
      </c>
    </row>
    <row r="56" spans="1:4" ht="12.75">
      <c r="A56" s="70">
        <v>56</v>
      </c>
      <c r="B56" s="177" t="s">
        <v>318</v>
      </c>
      <c r="C56" s="67" t="s">
        <v>121</v>
      </c>
      <c r="D56" s="69">
        <v>1</v>
      </c>
    </row>
    <row r="57" spans="1:4" ht="12.75">
      <c r="A57" s="70">
        <v>57</v>
      </c>
      <c r="B57" s="177" t="s">
        <v>294</v>
      </c>
      <c r="C57" s="67" t="s">
        <v>121</v>
      </c>
      <c r="D57" s="69">
        <v>3</v>
      </c>
    </row>
    <row r="58" spans="1:5" ht="12.75">
      <c r="A58" s="70">
        <v>58</v>
      </c>
      <c r="B58" s="177" t="s">
        <v>456</v>
      </c>
      <c r="E58" s="69">
        <v>1</v>
      </c>
    </row>
    <row r="59" spans="1:5" ht="12.75">
      <c r="A59" s="70">
        <v>59</v>
      </c>
      <c r="B59" s="177" t="s">
        <v>655</v>
      </c>
      <c r="E59" s="69">
        <v>2</v>
      </c>
    </row>
    <row r="60" spans="1:5" ht="12.75">
      <c r="A60" s="70">
        <v>60</v>
      </c>
      <c r="B60" s="177" t="s">
        <v>656</v>
      </c>
      <c r="E60" s="69">
        <v>1</v>
      </c>
    </row>
    <row r="61" spans="1:5" ht="12.75">
      <c r="A61" s="70">
        <v>61</v>
      </c>
      <c r="B61" s="177" t="s">
        <v>295</v>
      </c>
      <c r="E61" s="69">
        <v>3</v>
      </c>
    </row>
    <row r="62" spans="1:4" ht="12.75">
      <c r="A62" s="70">
        <v>62</v>
      </c>
      <c r="C62" s="166" t="s">
        <v>122</v>
      </c>
      <c r="D62" s="167">
        <f>SUM(D53:D61)</f>
        <v>9</v>
      </c>
    </row>
    <row r="63" spans="1:2" ht="12.75">
      <c r="A63" s="70">
        <v>63</v>
      </c>
      <c r="B63" s="173" t="s">
        <v>640</v>
      </c>
    </row>
    <row r="64" spans="1:4" ht="12.75">
      <c r="A64" s="70">
        <v>64</v>
      </c>
      <c r="B64" s="177" t="s">
        <v>547</v>
      </c>
      <c r="C64" s="67" t="s">
        <v>289</v>
      </c>
      <c r="D64" s="69">
        <v>1</v>
      </c>
    </row>
    <row r="65" spans="1:4" ht="12.75">
      <c r="A65" s="70">
        <v>65</v>
      </c>
      <c r="B65" s="177" t="s">
        <v>657</v>
      </c>
      <c r="C65" s="67" t="s">
        <v>315</v>
      </c>
      <c r="D65" s="69">
        <v>4</v>
      </c>
    </row>
    <row r="66" spans="1:4" ht="12.75">
      <c r="A66" s="70">
        <v>66</v>
      </c>
      <c r="B66" s="177" t="s">
        <v>231</v>
      </c>
      <c r="C66" s="67" t="s">
        <v>209</v>
      </c>
      <c r="D66" s="69">
        <v>5</v>
      </c>
    </row>
    <row r="67" spans="1:4" ht="12.75">
      <c r="A67" s="70">
        <v>67</v>
      </c>
      <c r="B67" s="177" t="s">
        <v>658</v>
      </c>
      <c r="C67" s="67" t="s">
        <v>209</v>
      </c>
      <c r="D67" s="69">
        <v>5</v>
      </c>
    </row>
    <row r="68" spans="1:5" ht="24.75">
      <c r="A68" s="70">
        <v>68</v>
      </c>
      <c r="B68" s="165" t="s">
        <v>659</v>
      </c>
      <c r="E68" s="69">
        <v>5</v>
      </c>
    </row>
    <row r="69" spans="1:4" ht="12.75">
      <c r="A69" s="70">
        <v>69</v>
      </c>
      <c r="C69" s="166" t="s">
        <v>122</v>
      </c>
      <c r="D69" s="167">
        <f>SUM(D64:D68)</f>
        <v>15</v>
      </c>
    </row>
    <row r="70" spans="1:2" ht="12.75">
      <c r="A70" s="70">
        <v>70</v>
      </c>
      <c r="B70" s="173" t="s">
        <v>660</v>
      </c>
    </row>
    <row r="71" spans="1:4" ht="12.75">
      <c r="A71" s="70">
        <v>71</v>
      </c>
      <c r="B71" s="177" t="s">
        <v>547</v>
      </c>
      <c r="C71" s="67" t="s">
        <v>289</v>
      </c>
      <c r="D71" s="69">
        <v>1</v>
      </c>
    </row>
    <row r="72" spans="1:4" ht="12.75">
      <c r="A72" s="70">
        <v>72</v>
      </c>
      <c r="B72" s="177" t="s">
        <v>661</v>
      </c>
      <c r="C72" s="67" t="s">
        <v>315</v>
      </c>
      <c r="D72" s="69">
        <v>1</v>
      </c>
    </row>
    <row r="73" spans="1:4" ht="12.75">
      <c r="A73" s="70">
        <v>73</v>
      </c>
      <c r="B73" s="177" t="s">
        <v>347</v>
      </c>
      <c r="C73" s="67" t="s">
        <v>468</v>
      </c>
      <c r="D73" s="69">
        <v>3</v>
      </c>
    </row>
    <row r="74" spans="1:4" ht="12.75">
      <c r="A74" s="70">
        <v>74</v>
      </c>
      <c r="B74" s="177" t="s">
        <v>434</v>
      </c>
      <c r="C74" s="67" t="s">
        <v>209</v>
      </c>
      <c r="D74" s="69">
        <v>3</v>
      </c>
    </row>
    <row r="75" spans="1:4" ht="12.75">
      <c r="A75" s="70">
        <v>75</v>
      </c>
      <c r="B75" s="177" t="s">
        <v>662</v>
      </c>
      <c r="C75" s="67" t="s">
        <v>625</v>
      </c>
      <c r="D75" s="69">
        <v>33</v>
      </c>
    </row>
    <row r="76" spans="1:6" ht="12.75">
      <c r="A76" s="70">
        <v>76</v>
      </c>
      <c r="B76" s="179" t="s">
        <v>318</v>
      </c>
      <c r="C76" s="180" t="s">
        <v>121</v>
      </c>
      <c r="D76" s="181">
        <v>0</v>
      </c>
      <c r="E76" s="181"/>
      <c r="F76" s="182" t="s">
        <v>385</v>
      </c>
    </row>
    <row r="77" spans="1:6" ht="12.75">
      <c r="A77" s="70">
        <v>77</v>
      </c>
      <c r="B77" s="179" t="s">
        <v>613</v>
      </c>
      <c r="C77" s="180"/>
      <c r="D77" s="183"/>
      <c r="E77" s="181">
        <v>0</v>
      </c>
      <c r="F77" s="182" t="s">
        <v>385</v>
      </c>
    </row>
    <row r="78" spans="1:4" ht="12.75">
      <c r="A78" s="70">
        <v>78</v>
      </c>
      <c r="C78" s="166" t="s">
        <v>122</v>
      </c>
      <c r="D78" s="167">
        <f>SUM(D71:D77)</f>
        <v>41</v>
      </c>
    </row>
    <row r="79" spans="1:2" ht="12.75">
      <c r="A79" s="70">
        <v>79</v>
      </c>
      <c r="B79" s="173" t="s">
        <v>663</v>
      </c>
    </row>
    <row r="80" spans="1:2" ht="12.75">
      <c r="A80" s="70">
        <v>80</v>
      </c>
      <c r="B80" s="177" t="s">
        <v>664</v>
      </c>
    </row>
    <row r="81" spans="1:4" ht="12.75">
      <c r="A81" s="70">
        <v>81</v>
      </c>
      <c r="B81" s="177" t="s">
        <v>547</v>
      </c>
      <c r="C81" s="67" t="s">
        <v>289</v>
      </c>
      <c r="D81" s="69">
        <v>1</v>
      </c>
    </row>
    <row r="82" spans="1:4" ht="12.75">
      <c r="A82" s="70">
        <v>82</v>
      </c>
      <c r="B82" s="177" t="s">
        <v>665</v>
      </c>
      <c r="C82" s="67" t="s">
        <v>315</v>
      </c>
      <c r="D82" s="69">
        <v>4</v>
      </c>
    </row>
    <row r="83" spans="1:4" ht="12.75">
      <c r="A83" s="70">
        <v>83</v>
      </c>
      <c r="B83" s="177" t="s">
        <v>666</v>
      </c>
      <c r="C83" s="67" t="s">
        <v>468</v>
      </c>
      <c r="D83" s="69">
        <v>5</v>
      </c>
    </row>
    <row r="84" spans="1:4" ht="12.75">
      <c r="A84" s="70">
        <v>84</v>
      </c>
      <c r="B84" s="177" t="s">
        <v>231</v>
      </c>
      <c r="C84" s="67" t="s">
        <v>209</v>
      </c>
      <c r="D84" s="69">
        <v>10</v>
      </c>
    </row>
    <row r="85" spans="1:4" ht="12.75">
      <c r="A85" s="70">
        <v>85</v>
      </c>
      <c r="B85" s="177" t="s">
        <v>667</v>
      </c>
      <c r="C85" s="67" t="s">
        <v>209</v>
      </c>
      <c r="D85" s="69">
        <v>5</v>
      </c>
    </row>
    <row r="86" spans="1:4" ht="12.75">
      <c r="A86" s="70">
        <v>86</v>
      </c>
      <c r="B86" s="177" t="s">
        <v>668</v>
      </c>
      <c r="C86" s="67" t="s">
        <v>625</v>
      </c>
      <c r="D86" s="69">
        <v>5</v>
      </c>
    </row>
    <row r="87" spans="1:5" ht="12.75">
      <c r="A87" s="70">
        <v>87</v>
      </c>
      <c r="B87" s="177" t="s">
        <v>645</v>
      </c>
      <c r="E87" s="69">
        <v>5</v>
      </c>
    </row>
    <row r="88" spans="1:4" ht="12.75">
      <c r="A88" s="70">
        <v>88</v>
      </c>
      <c r="C88" s="166" t="s">
        <v>122</v>
      </c>
      <c r="D88" s="167">
        <f>SUM(D81:D87)</f>
        <v>30</v>
      </c>
    </row>
    <row r="89" spans="1:4" ht="12.75">
      <c r="A89" s="70">
        <v>89</v>
      </c>
      <c r="C89" s="166" t="s">
        <v>669</v>
      </c>
      <c r="D89" s="167">
        <f>D88*2</f>
        <v>60</v>
      </c>
    </row>
    <row r="90" spans="1:2" ht="12.75">
      <c r="A90" s="70">
        <v>90</v>
      </c>
      <c r="B90" s="173" t="s">
        <v>643</v>
      </c>
    </row>
    <row r="91" spans="1:2" ht="24.75">
      <c r="A91" s="70">
        <v>91</v>
      </c>
      <c r="B91" s="165" t="s">
        <v>670</v>
      </c>
    </row>
    <row r="92" spans="1:4" ht="12.75">
      <c r="A92" s="70">
        <v>92</v>
      </c>
      <c r="B92" s="165" t="s">
        <v>671</v>
      </c>
      <c r="C92" s="67" t="s">
        <v>315</v>
      </c>
      <c r="D92" s="69">
        <v>1</v>
      </c>
    </row>
    <row r="93" spans="1:4" ht="12.75">
      <c r="A93" s="70">
        <v>93</v>
      </c>
      <c r="B93" s="165" t="s">
        <v>402</v>
      </c>
      <c r="C93" s="67" t="s">
        <v>570</v>
      </c>
      <c r="D93" s="69">
        <v>1</v>
      </c>
    </row>
    <row r="94" spans="1:4" ht="12.75">
      <c r="A94" s="70">
        <v>94</v>
      </c>
      <c r="B94" s="165" t="s">
        <v>404</v>
      </c>
      <c r="C94" s="67" t="s">
        <v>625</v>
      </c>
      <c r="D94" s="69">
        <v>2</v>
      </c>
    </row>
    <row r="95" spans="1:4" ht="12.75">
      <c r="A95" s="70">
        <v>95</v>
      </c>
      <c r="B95" s="165" t="s">
        <v>672</v>
      </c>
      <c r="C95" s="67" t="s">
        <v>209</v>
      </c>
      <c r="D95" s="69">
        <v>1</v>
      </c>
    </row>
    <row r="96" spans="1:4" ht="12.75">
      <c r="A96" s="70">
        <v>96</v>
      </c>
      <c r="B96" s="165" t="s">
        <v>416</v>
      </c>
      <c r="C96" s="67" t="s">
        <v>181</v>
      </c>
      <c r="D96" s="69">
        <v>1</v>
      </c>
    </row>
    <row r="97" spans="1:4" ht="12.75">
      <c r="A97" s="70">
        <v>97</v>
      </c>
      <c r="B97" s="165" t="s">
        <v>417</v>
      </c>
      <c r="C97" s="67" t="s">
        <v>121</v>
      </c>
      <c r="D97" s="69">
        <v>1</v>
      </c>
    </row>
    <row r="98" spans="1:4" ht="12.75">
      <c r="A98" s="70">
        <v>98</v>
      </c>
      <c r="B98" s="165" t="s">
        <v>673</v>
      </c>
      <c r="C98" s="67" t="s">
        <v>625</v>
      </c>
      <c r="D98" s="69">
        <v>1</v>
      </c>
    </row>
    <row r="99" spans="1:4" ht="13.5">
      <c r="A99" s="70">
        <v>99</v>
      </c>
      <c r="B99" s="165" t="s">
        <v>318</v>
      </c>
      <c r="C99" s="67" t="s">
        <v>121</v>
      </c>
      <c r="D99" s="184">
        <v>2</v>
      </c>
    </row>
    <row r="100" spans="1:6" ht="12.75">
      <c r="A100" s="70">
        <v>100</v>
      </c>
      <c r="B100" s="185" t="s">
        <v>573</v>
      </c>
      <c r="C100" s="186"/>
      <c r="D100" s="187"/>
      <c r="E100" s="181">
        <v>0</v>
      </c>
      <c r="F100" s="182" t="s">
        <v>385</v>
      </c>
    </row>
    <row r="101" spans="1:6" ht="24.75">
      <c r="A101" s="70">
        <v>101</v>
      </c>
      <c r="B101" s="185" t="s">
        <v>674</v>
      </c>
      <c r="C101" s="186"/>
      <c r="D101" s="187"/>
      <c r="E101" s="181">
        <v>0</v>
      </c>
      <c r="F101" s="182" t="s">
        <v>385</v>
      </c>
    </row>
    <row r="102" spans="1:5" ht="24.75">
      <c r="A102" s="70">
        <v>102</v>
      </c>
      <c r="B102" s="165" t="s">
        <v>582</v>
      </c>
      <c r="E102" s="69">
        <v>1</v>
      </c>
    </row>
    <row r="103" spans="1:5" ht="12.75">
      <c r="A103" s="70">
        <v>103</v>
      </c>
      <c r="B103" s="165" t="s">
        <v>675</v>
      </c>
      <c r="E103" s="69">
        <v>1</v>
      </c>
    </row>
    <row r="104" spans="1:5" ht="12.75">
      <c r="A104" s="70">
        <v>104</v>
      </c>
      <c r="B104" s="177" t="s">
        <v>580</v>
      </c>
      <c r="E104" s="69">
        <v>1</v>
      </c>
    </row>
    <row r="105" spans="1:5" ht="12.75">
      <c r="A105" s="70">
        <v>105</v>
      </c>
      <c r="B105" s="177" t="s">
        <v>272</v>
      </c>
      <c r="E105" s="69">
        <v>1</v>
      </c>
    </row>
    <row r="106" spans="1:4" ht="12.75">
      <c r="A106" s="70">
        <v>106</v>
      </c>
      <c r="C106" s="166" t="s">
        <v>122</v>
      </c>
      <c r="D106" s="167">
        <f>SUM(D92:D105)</f>
        <v>10</v>
      </c>
    </row>
    <row r="107" spans="1:4" ht="12.75">
      <c r="A107" s="70">
        <v>107</v>
      </c>
      <c r="C107" s="166" t="s">
        <v>326</v>
      </c>
      <c r="D107" s="167">
        <f>D51+D62+D69+D78+D89+D106</f>
        <v>143</v>
      </c>
    </row>
    <row r="108" ht="12.75">
      <c r="A108" s="70">
        <v>108</v>
      </c>
    </row>
    <row r="109" ht="12.75">
      <c r="A109" s="70">
        <v>109</v>
      </c>
    </row>
    <row r="110" ht="12.75">
      <c r="A110" s="70">
        <v>110</v>
      </c>
    </row>
    <row r="111" ht="12.75">
      <c r="A111" s="70">
        <v>111</v>
      </c>
    </row>
    <row r="112" ht="12.75">
      <c r="A112" s="70">
        <v>112</v>
      </c>
    </row>
    <row r="113" ht="12.75">
      <c r="A113" s="70">
        <v>113</v>
      </c>
    </row>
    <row r="114" ht="12.75">
      <c r="A114" s="70">
        <v>114</v>
      </c>
    </row>
    <row r="115" ht="12.75">
      <c r="A115" s="70">
        <v>115</v>
      </c>
    </row>
    <row r="116" ht="12.75">
      <c r="A116" s="70">
        <v>116</v>
      </c>
    </row>
    <row r="117" ht="12.75">
      <c r="A117" s="70">
        <v>117</v>
      </c>
    </row>
    <row r="118" ht="12.75">
      <c r="A118" s="70">
        <v>118</v>
      </c>
    </row>
    <row r="119" ht="12.75">
      <c r="A119" s="70">
        <v>119</v>
      </c>
    </row>
    <row r="120" ht="12.75">
      <c r="A120" s="70">
        <v>120</v>
      </c>
    </row>
    <row r="121" ht="12.75">
      <c r="A121" s="70">
        <v>121</v>
      </c>
    </row>
    <row r="122" ht="12.75">
      <c r="A122" s="70">
        <v>122</v>
      </c>
    </row>
    <row r="123" ht="12.75">
      <c r="A123" s="70">
        <v>123</v>
      </c>
    </row>
    <row r="124" ht="12.75">
      <c r="A124" s="70">
        <v>124</v>
      </c>
    </row>
    <row r="125" ht="12.75">
      <c r="A125" s="70">
        <v>125</v>
      </c>
    </row>
    <row r="126" ht="12.75">
      <c r="A126" s="70">
        <v>126</v>
      </c>
    </row>
    <row r="127" ht="12.75">
      <c r="A127" s="70">
        <v>127</v>
      </c>
    </row>
    <row r="128" ht="12.75">
      <c r="A128" s="70">
        <v>128</v>
      </c>
    </row>
    <row r="129" ht="12.75">
      <c r="A129" s="70">
        <v>129</v>
      </c>
    </row>
    <row r="130" ht="12.75">
      <c r="A130" s="70">
        <v>130</v>
      </c>
    </row>
    <row r="131" ht="12.75">
      <c r="A131" s="70">
        <v>131</v>
      </c>
    </row>
    <row r="132" ht="12.75">
      <c r="A132" s="70">
        <v>132</v>
      </c>
    </row>
    <row r="133" ht="12.75">
      <c r="A133" s="70">
        <v>133</v>
      </c>
    </row>
    <row r="134" ht="12.75">
      <c r="A134" s="70">
        <v>134</v>
      </c>
    </row>
    <row r="135" ht="12.75">
      <c r="A135" s="70">
        <v>135</v>
      </c>
    </row>
    <row r="136" ht="12.75">
      <c r="A136" s="70">
        <v>136</v>
      </c>
    </row>
    <row r="137" ht="12.75">
      <c r="A137" s="70">
        <v>137</v>
      </c>
    </row>
    <row r="138" ht="12.75">
      <c r="A138" s="70">
        <v>138</v>
      </c>
    </row>
    <row r="139" ht="12.75">
      <c r="A139" s="70">
        <v>139</v>
      </c>
    </row>
    <row r="140" ht="12.75">
      <c r="A140" s="70">
        <v>140</v>
      </c>
    </row>
    <row r="141" ht="12.75">
      <c r="A141" s="70">
        <v>141</v>
      </c>
    </row>
    <row r="142" ht="12.75">
      <c r="A142" s="70">
        <v>142</v>
      </c>
    </row>
    <row r="143" ht="12.75">
      <c r="A143" s="70">
        <v>143</v>
      </c>
    </row>
    <row r="144" ht="12.75">
      <c r="A144" s="70">
        <v>144</v>
      </c>
    </row>
    <row r="145" ht="12.75">
      <c r="A145" s="70">
        <v>145</v>
      </c>
    </row>
    <row r="146" ht="12.75">
      <c r="A146" s="70">
        <v>146</v>
      </c>
    </row>
    <row r="147" ht="12.75">
      <c r="A147" s="70">
        <v>147</v>
      </c>
    </row>
    <row r="148" ht="12.75">
      <c r="A148" s="70">
        <v>148</v>
      </c>
    </row>
    <row r="149" ht="12.75">
      <c r="A149" s="70">
        <v>149</v>
      </c>
    </row>
    <row r="150" ht="12.75">
      <c r="A150" s="70">
        <v>150</v>
      </c>
    </row>
    <row r="151" ht="12.75">
      <c r="A151" s="70">
        <v>151</v>
      </c>
    </row>
    <row r="152" ht="12.75">
      <c r="A152" s="70">
        <v>152</v>
      </c>
    </row>
    <row r="153" ht="12.75">
      <c r="A153" s="70">
        <v>153</v>
      </c>
    </row>
    <row r="154" ht="12.75">
      <c r="A154" s="70">
        <v>154</v>
      </c>
    </row>
    <row r="155" ht="12.75">
      <c r="A155" s="70">
        <v>155</v>
      </c>
    </row>
    <row r="156" ht="12.75">
      <c r="A156" s="70">
        <v>156</v>
      </c>
    </row>
    <row r="157" ht="12.75">
      <c r="A157" s="70">
        <v>157</v>
      </c>
    </row>
    <row r="158" ht="12.75">
      <c r="A158" s="70">
        <v>158</v>
      </c>
    </row>
    <row r="159" ht="12.75">
      <c r="A159" s="70">
        <v>159</v>
      </c>
    </row>
    <row r="160" ht="12.75">
      <c r="A160" s="70">
        <v>160</v>
      </c>
    </row>
    <row r="161" ht="12.75">
      <c r="A161" s="70">
        <v>161</v>
      </c>
    </row>
    <row r="162" ht="12.75">
      <c r="A162" s="70">
        <v>162</v>
      </c>
    </row>
    <row r="163" ht="12.75">
      <c r="A163" s="70">
        <v>163</v>
      </c>
    </row>
    <row r="164" ht="12.75">
      <c r="A164" s="70">
        <v>164</v>
      </c>
    </row>
    <row r="165" ht="12.75">
      <c r="A165" s="70">
        <v>165</v>
      </c>
    </row>
    <row r="166" ht="12.75">
      <c r="A166" s="70">
        <v>166</v>
      </c>
    </row>
    <row r="167" ht="12.75">
      <c r="A167" s="70">
        <v>167</v>
      </c>
    </row>
    <row r="168" ht="12.75">
      <c r="A168" s="70">
        <v>168</v>
      </c>
    </row>
    <row r="169" ht="12.75">
      <c r="A169" s="70">
        <v>169</v>
      </c>
    </row>
    <row r="170" ht="12.75">
      <c r="A170" s="70">
        <v>170</v>
      </c>
    </row>
    <row r="171" ht="12.75">
      <c r="A171" s="70">
        <v>171</v>
      </c>
    </row>
    <row r="172" ht="12.75">
      <c r="A172" s="70">
        <v>172</v>
      </c>
    </row>
    <row r="173" ht="12.75">
      <c r="A173" s="70">
        <v>173</v>
      </c>
    </row>
    <row r="174" ht="12.75">
      <c r="A174" s="70">
        <v>174</v>
      </c>
    </row>
    <row r="175" ht="12.75">
      <c r="A175" s="70">
        <v>175</v>
      </c>
    </row>
    <row r="176" ht="12.75">
      <c r="A176" s="70">
        <v>176</v>
      </c>
    </row>
    <row r="177" ht="12.75">
      <c r="A177" s="70">
        <v>177</v>
      </c>
    </row>
    <row r="178" ht="12.75">
      <c r="A178" s="70">
        <v>178</v>
      </c>
    </row>
    <row r="179" ht="12.75">
      <c r="A179" s="70">
        <v>179</v>
      </c>
    </row>
    <row r="180" ht="12.75">
      <c r="A180" s="70">
        <v>180</v>
      </c>
    </row>
    <row r="181" ht="12.75">
      <c r="A181" s="70">
        <v>181</v>
      </c>
    </row>
    <row r="182" ht="12.75">
      <c r="A182" s="70">
        <v>182</v>
      </c>
    </row>
    <row r="183" ht="12.75">
      <c r="A183" s="70">
        <v>183</v>
      </c>
    </row>
    <row r="184" ht="12.75">
      <c r="A184" s="70">
        <v>184</v>
      </c>
    </row>
    <row r="185" ht="12.75">
      <c r="A185" s="70">
        <v>185</v>
      </c>
    </row>
    <row r="186" ht="12.75">
      <c r="A186" s="70">
        <v>186</v>
      </c>
    </row>
    <row r="187" ht="12.75">
      <c r="A187" s="70">
        <v>187</v>
      </c>
    </row>
    <row r="188" ht="12.75">
      <c r="A188" s="70">
        <v>188</v>
      </c>
    </row>
    <row r="189" ht="12.75">
      <c r="A189" s="70">
        <v>189</v>
      </c>
    </row>
    <row r="190" ht="12.75">
      <c r="A190" s="70">
        <v>190</v>
      </c>
    </row>
    <row r="191" ht="12.75">
      <c r="A191" s="70">
        <v>191</v>
      </c>
    </row>
    <row r="192" ht="12.75">
      <c r="A192" s="70">
        <v>192</v>
      </c>
    </row>
    <row r="193" ht="12.75">
      <c r="A193" s="70">
        <v>193</v>
      </c>
    </row>
    <row r="194" ht="12.75">
      <c r="A194" s="70">
        <v>194</v>
      </c>
    </row>
    <row r="195" ht="12.75">
      <c r="A195" s="70">
        <v>195</v>
      </c>
    </row>
    <row r="196" ht="12.75">
      <c r="A196" s="70">
        <v>196</v>
      </c>
    </row>
    <row r="197" ht="12.75">
      <c r="A197" s="70">
        <v>197</v>
      </c>
    </row>
    <row r="198" ht="12.75">
      <c r="A198" s="70">
        <v>198</v>
      </c>
    </row>
    <row r="199" ht="12.75">
      <c r="A199" s="70">
        <v>199</v>
      </c>
    </row>
    <row r="200" ht="12.75">
      <c r="A200" s="70">
        <v>200</v>
      </c>
    </row>
    <row r="201" ht="12.75">
      <c r="A201" s="70">
        <v>201</v>
      </c>
    </row>
    <row r="202" ht="12.75">
      <c r="A202" s="70">
        <v>202</v>
      </c>
    </row>
  </sheetData>
  <sheetProtection selectLockedCells="1" selectUnlockedCells="1"/>
  <mergeCells count="5">
    <mergeCell ref="D38:U38"/>
    <mergeCell ref="H39:O39"/>
    <mergeCell ref="P39:V39"/>
    <mergeCell ref="H41:O41"/>
    <mergeCell ref="P41:V41"/>
  </mergeCells>
  <printOptions/>
  <pageMargins left="0.7875" right="0.7875" top="1.025" bottom="1.025" header="0.7875" footer="0.7875"/>
  <pageSetup horizontalDpi="300" verticalDpi="300" orientation="portrait" paperSize="9"/>
  <headerFooter alignWithMargins="0">
    <oddHeader>&amp;C&amp;"Arial,Regular"&amp;A</oddHeader>
    <oddFooter>&amp;C&amp;"Arial,Regular"Page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5247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2018-05-07T10:34:53Z</dcterms:created>
  <dcterms:modified xsi:type="dcterms:W3CDTF">2018-08-10T08:56:26Z</dcterms:modified>
  <cp:category/>
  <cp:version/>
  <cp:contentType/>
  <cp:contentStatus/>
  <cp:revision>93</cp:revision>
</cp:coreProperties>
</file>